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10" windowHeight="9165" activeTab="4"/>
  </bookViews>
  <sheets>
    <sheet name="response_function" sheetId="1" r:id="rId1"/>
    <sheet name="loss etc" sheetId="2" r:id="rId2"/>
    <sheet name="w(p) and rtt(p)" sheetId="3" r:id="rId3"/>
    <sheet name="new response function" sheetId="4" r:id="rId4"/>
    <sheet name="AIMD" sheetId="5" r:id="rId5"/>
  </sheets>
  <definedNames/>
  <calcPr fullCalcOnLoad="1"/>
</workbook>
</file>

<file path=xl/comments2.xml><?xml version="1.0" encoding="utf-8"?>
<comments xmlns="http://schemas.openxmlformats.org/spreadsheetml/2006/main">
  <authors>
    <author>Yee-Ting Li</author>
  </authors>
  <commentList>
    <comment ref="G60" authorId="0">
      <text>
        <r>
          <rPr>
            <b/>
            <sz val="8"/>
            <rFont val="Tahoma"/>
            <family val="0"/>
          </rPr>
          <t>Yee-Ting Li:</t>
        </r>
        <r>
          <rPr>
            <sz val="8"/>
            <rFont val="Tahoma"/>
            <family val="0"/>
          </rPr>
          <t xml:space="preserve">
calculation???</t>
        </r>
      </text>
    </comment>
  </commentList>
</comments>
</file>

<file path=xl/sharedStrings.xml><?xml version="1.0" encoding="utf-8"?>
<sst xmlns="http://schemas.openxmlformats.org/spreadsheetml/2006/main" count="167" uniqueCount="149">
  <si>
    <t>p</t>
  </si>
  <si>
    <t>bytes</t>
  </si>
  <si>
    <t>ms</t>
  </si>
  <si>
    <t>=BR/8D</t>
  </si>
  <si>
    <t>=((1.2)/w)^2</t>
  </si>
  <si>
    <t>=1.2/sqrt(p)</t>
  </si>
  <si>
    <t>=2w/3</t>
  </si>
  <si>
    <t>bw</t>
  </si>
  <si>
    <t>bit/sec</t>
  </si>
  <si>
    <t>mss</t>
  </si>
  <si>
    <t>segments</t>
  </si>
  <si>
    <t>rtt between losses</t>
  </si>
  <si>
    <t>s=</t>
  </si>
  <si>
    <t>(p/Low_P)^S Low_Window</t>
  </si>
  <si>
    <t>(LOG(High_Window)-LOG(Low_Window))/(LOG(High_P)-LOG(Low_P))</t>
  </si>
  <si>
    <t>=(p/Low_P)^S Low_Window</t>
  </si>
  <si>
    <t>a(w)</t>
  </si>
  <si>
    <t>b(w)</t>
  </si>
  <si>
    <t>(High_Decrease - 0.5) ( log(w) - log(W) ) / ( log(W_1) - log(W) ) +0.5</t>
  </si>
  <si>
    <t>function:</t>
  </si>
  <si>
    <t>throughput is directly proportional to the window size.</t>
  </si>
  <si>
    <t>cwnd in units of segments (normally 1400bytes)</t>
  </si>
  <si>
    <t>throughput (B)</t>
  </si>
  <si>
    <t>B=SQRT(1.5/p)</t>
  </si>
  <si>
    <t>throughput (B) in packets/sec</t>
  </si>
  <si>
    <t>loss (p)</t>
  </si>
  <si>
    <t>window (w)</t>
  </si>
  <si>
    <t xml:space="preserve">rtt (R) </t>
  </si>
  <si>
    <t>packet size (D)</t>
  </si>
  <si>
    <t>cwnd (W)</t>
  </si>
  <si>
    <t>bandwidth delay</t>
  </si>
  <si>
    <t>RTT</t>
  </si>
  <si>
    <t xml:space="preserve"> between loses</t>
  </si>
  <si>
    <t>between losses</t>
  </si>
  <si>
    <t>time (sec)</t>
  </si>
  <si>
    <t>to obtain a 100mbit/sec, we would require one loss every minute with a cwnd of 833 pkts</t>
  </si>
  <si>
    <t>for 1gbit/sec, we would need one loss every 10 minutes</t>
  </si>
  <si>
    <t>for 10gbit/sec, we would need one loss every 1.5 hours</t>
  </si>
  <si>
    <t>given a certain loss rate achieveable on the line, calculate the window and the number of rtts required between losses</t>
  </si>
  <si>
    <t>cwnd (w)</t>
  </si>
  <si>
    <t>derive new response function given certain bounds on the loss rates and calculations of the low and high window sizes.</t>
  </si>
  <si>
    <t>defines loss rate at which we apply the new function</t>
  </si>
  <si>
    <t>defines the size of the cwnd when we apply the new function</t>
  </si>
  <si>
    <t>target bandwidth</t>
  </si>
  <si>
    <t>w'=</t>
  </si>
  <si>
    <t>the segments required to achieve bw under standard function</t>
  </si>
  <si>
    <t>the loss rate required for the number of segments and bw</t>
  </si>
  <si>
    <t>defines the higest loss rate on the line</t>
  </si>
  <si>
    <t>defines the cwnd size for the highest bw in segments</t>
  </si>
  <si>
    <t>define a function that gives a ratio of the losses and windows so we can scale the response function (s)</t>
  </si>
  <si>
    <t>define a new response function with the relative scaling as a function of (s) and a normalised ratio of the loss rate</t>
  </si>
  <si>
    <t>the change in cwnd rates not achieveable with standard AIMD(1,0.5); so need to translate the new reponse function into new AIMD(a,b) parameters.</t>
  </si>
  <si>
    <t>ie. Let a(w) define the increase of w, w &lt;- w + a(w)/w</t>
  </si>
  <si>
    <t>and, let b(w) define the decrease of w, w &lt;- (1-b(w))w</t>
  </si>
  <si>
    <t>Let HSTCP use same values of a(w)=1 and b(w)=0.5 when the cwnd (w) &lt;= Low_Window</t>
  </si>
  <si>
    <t>number of pkts between losses</t>
  </si>
  <si>
    <t xml:space="preserve">RTT </t>
  </si>
  <si>
    <t>=w^2/1.5</t>
  </si>
  <si>
    <t>max loss rate (p)</t>
  </si>
  <si>
    <t>number of pkts (n)</t>
  </si>
  <si>
    <t>for target throughput (B), we calculate the required cwnd and loss functions</t>
  </si>
  <si>
    <t>the calculation of cwnd is the simple bandwidth delay product</t>
  </si>
  <si>
    <t>bandwidth x rtt = window</t>
  </si>
  <si>
    <t>need to convert window to bytes, so we divide by 8 (8bits to a byte)</t>
  </si>
  <si>
    <t>we also want the cwnd as a function of segment size, so we have to divide by the packet size (D)</t>
  </si>
  <si>
    <t>window = bandwidth x rtt / packet size</t>
  </si>
  <si>
    <t>window = bandwidth x rtt / (8 * packet size)</t>
  </si>
  <si>
    <t>cwnd</t>
  </si>
  <si>
    <t>max loss rate</t>
  </si>
  <si>
    <t>we use the response function</t>
  </si>
  <si>
    <t>bandwidth = sqrt(1.5)/sqrt(loss)</t>
  </si>
  <si>
    <t>per rtt</t>
  </si>
  <si>
    <t>however, we can make the assumption that the window size is directly proportional to the bandwidth</t>
  </si>
  <si>
    <t>window = sqrt(1.5)/sqrt(loss)</t>
  </si>
  <si>
    <t>rearranging</t>
  </si>
  <si>
    <t>window^2 = 1.5/loss</t>
  </si>
  <si>
    <t>loss = 1.5/window^2</t>
  </si>
  <si>
    <t>loss ~ (1.2/window)^2</t>
  </si>
  <si>
    <t>is just the inverse of the mas loss rate</t>
  </si>
  <si>
    <t>(1)</t>
  </si>
  <si>
    <t>(2)</t>
  </si>
  <si>
    <t>(3)</t>
  </si>
  <si>
    <t>(4)</t>
  </si>
  <si>
    <t>(5)</t>
  </si>
  <si>
    <t>#pkts between losses = 1/loss</t>
  </si>
  <si>
    <t>(6)</t>
  </si>
  <si>
    <t>#pkts between losses = 1/ ( 1.5/window^2) )</t>
  </si>
  <si>
    <t>#pkts between losses = window^2/1.5</t>
  </si>
  <si>
    <t>(7)</t>
  </si>
  <si>
    <t>time between looses</t>
  </si>
  <si>
    <t>is just the number of packets divided by the cwnd</t>
  </si>
  <si>
    <t>time between losses = #pkts between losses / window</t>
  </si>
  <si>
    <t>however, we need to take into account the rtt</t>
  </si>
  <si>
    <t>(8)</t>
  </si>
  <si>
    <t>time between losses = ( rtt * #pkts between losses) / window</t>
  </si>
  <si>
    <t>=R*n/w</t>
  </si>
  <si>
    <t>=n*R</t>
  </si>
  <si>
    <t>from the response function (3), we can calculate the cwnd (w) from known loss (p)</t>
  </si>
  <si>
    <t>window</t>
  </si>
  <si>
    <t>with sqrt(1.5) ~ 1.2</t>
  </si>
  <si>
    <t>1/ ( loss * window^2) = 1.5</t>
  </si>
  <si>
    <t>1 / (loss * window)^2 = 1.5/loss</t>
  </si>
  <si>
    <t>1/ (loss*window) = window/1.5</t>
  </si>
  <si>
    <t>the rtt between losses is approx the loss rate in every window</t>
  </si>
  <si>
    <t>rtt between losses = 1/(loss * window)</t>
  </si>
  <si>
    <t>(9)</t>
  </si>
  <si>
    <t>in steady state, the window is (4). This is the equivalent to one loss every 1/loss packets</t>
  </si>
  <si>
    <t>or at most 1 / (loss * window) rtt</t>
  </si>
  <si>
    <t>equating the two to get the upper bound of (9)</t>
  </si>
  <si>
    <t>as the rtt between losses = 1 / (loss*window)</t>
  </si>
  <si>
    <t>rtt between losses = ( 2* window ) / 3</t>
  </si>
  <si>
    <t>(10)</t>
  </si>
  <si>
    <t>1/ ( loss * window ) = sqrt(1.5)/sqrt(loss)</t>
  </si>
  <si>
    <t>rtt between</t>
  </si>
  <si>
    <t xml:space="preserve"> losses for w'</t>
  </si>
  <si>
    <t>new cwnd</t>
  </si>
  <si>
    <t xml:space="preserve"> (w')</t>
  </si>
  <si>
    <t>the change of the new response function for when the current loss rate (p) &lt; max loss (P)</t>
  </si>
  <si>
    <t xml:space="preserve"> </t>
  </si>
  <si>
    <t>Low_Window (W)</t>
  </si>
  <si>
    <t>High_Window (W1)</t>
  </si>
  <si>
    <t>Low_P (P)</t>
  </si>
  <si>
    <t>High_P (P1)</t>
  </si>
  <si>
    <t>10 ^ ( [  { ( LOG(High_Window) - LOG(Low_Window) )/( LOG(High_P) - LOG(Low_P ) } * { ( LOG(p) - LOG(Low_P) } ] + LOG(w) )</t>
  </si>
  <si>
    <t>10 ^ ( [  { ( LOG(W1) - LOG(W) )/( LOG(P1) - LOG(P ) } * { ( LOG(p) - LOG(P) } ] + LOG(w) )</t>
  </si>
  <si>
    <t>10 ^ ( [ S (LOG(p) - LOG(P)) ] + LOG(w) )</t>
  </si>
  <si>
    <t>Given that the parent of the response function (3) is</t>
  </si>
  <si>
    <t>W = sqrt{ a( 2-b ) / 2b } / sqrt{ P1 }</t>
  </si>
  <si>
    <t>ppr</t>
  </si>
  <si>
    <t>we want to define the max values of a and b for a High_Window value of W1</t>
  </si>
  <si>
    <t>(11)</t>
  </si>
  <si>
    <t>(12)</t>
  </si>
  <si>
    <t>(13)</t>
  </si>
  <si>
    <t>(14)</t>
  </si>
  <si>
    <t>(15)</t>
  </si>
  <si>
    <t>W1 = sqrt{ a(w) * ( 2-b(w) ) / 2b(w) } / sqrt( P1 ) }</t>
  </si>
  <si>
    <t>rearranging for a(w)</t>
  </si>
  <si>
    <t>W1 = sqrt{ a(w) * ( 2-b(w) ) / 2b(w) * sqrt( P1 ) }</t>
  </si>
  <si>
    <t>W1^2 = [ { a(w) * ( 2-b(w) ) } / { 2b(w) * P1 } ]</t>
  </si>
  <si>
    <t>W1^2 * { 2b(w) * P1 } = [ a(w) * ( 2-b(w) ) ]</t>
  </si>
  <si>
    <t>a(w) = [ W1^2 * { 2b(w) * P1 } ] / [ 2 - b(w) ]</t>
  </si>
  <si>
    <t>(16)</t>
  </si>
  <si>
    <t>a(w) = High_Window^2 * High_P * 2 * b(w)/(2 - b(w) )</t>
  </si>
  <si>
    <t>putting in the words</t>
  </si>
  <si>
    <t>(17)</t>
  </si>
  <si>
    <t>rearranging for b(w) from (16)</t>
  </si>
  <si>
    <t>2 - b(w) = [ W1^2 * 2b(w) * P1 ] / a(w)</t>
  </si>
  <si>
    <t>b(w) = 2 - [ W1^2 * 2b(w) * P1 ] / a(w)</t>
  </si>
  <si>
    <t>b(w) = 1/2[ 1 - { W1^2 * 2b(w) * P1 } / 2a(w) ]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</si>
</sst>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.00000000"/>
    <numFmt numFmtId="166" formatCode="0.0"/>
    <numFmt numFmtId="167" formatCode="&quot;£&quot;#,##0.00"/>
  </numFmts>
  <fonts count="10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 quotePrefix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4"/>
          <c:w val="0.90425"/>
          <c:h val="0.751"/>
        </c:manualLayout>
      </c:layout>
      <c:lineChart>
        <c:grouping val="standard"/>
        <c:varyColors val="0"/>
        <c:ser>
          <c:idx val="0"/>
          <c:order val="0"/>
          <c:tx>
            <c:v>Ave Congestion Window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response_function!$B$6:$B$28</c:f>
              <c:numCache>
                <c:ptCount val="23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0.05</c:v>
                </c:pt>
                <c:pt idx="4">
                  <c:v>0.01</c:v>
                </c:pt>
                <c:pt idx="5">
                  <c:v>0.005</c:v>
                </c:pt>
                <c:pt idx="6">
                  <c:v>0.001</c:v>
                </c:pt>
                <c:pt idx="7">
                  <c:v>0.0005</c:v>
                </c:pt>
                <c:pt idx="8">
                  <c:v>0.0001</c:v>
                </c:pt>
                <c:pt idx="9">
                  <c:v>5E-05</c:v>
                </c:pt>
                <c:pt idx="10">
                  <c:v>1E-05</c:v>
                </c:pt>
                <c:pt idx="11">
                  <c:v>5E-06</c:v>
                </c:pt>
                <c:pt idx="12">
                  <c:v>1E-06</c:v>
                </c:pt>
                <c:pt idx="13">
                  <c:v>5E-07</c:v>
                </c:pt>
                <c:pt idx="14">
                  <c:v>1E-07</c:v>
                </c:pt>
                <c:pt idx="15">
                  <c:v>5E-08</c:v>
                </c:pt>
                <c:pt idx="16">
                  <c:v>1E-08</c:v>
                </c:pt>
                <c:pt idx="17">
                  <c:v>5E-09</c:v>
                </c:pt>
                <c:pt idx="18">
                  <c:v>1E-09</c:v>
                </c:pt>
                <c:pt idx="19">
                  <c:v>5E-10</c:v>
                </c:pt>
                <c:pt idx="20">
                  <c:v>1E-10</c:v>
                </c:pt>
                <c:pt idx="21">
                  <c:v>5E-11</c:v>
                </c:pt>
                <c:pt idx="22">
                  <c:v>1E-11</c:v>
                </c:pt>
              </c:numCache>
            </c:numRef>
          </c:cat>
          <c:val>
            <c:numRef>
              <c:f>response_function!$C$6:$C$28</c:f>
              <c:numCache>
                <c:ptCount val="23"/>
                <c:pt idx="0">
                  <c:v>1.6970562748477138</c:v>
                </c:pt>
                <c:pt idx="1">
                  <c:v>2.6832815729997477</c:v>
                </c:pt>
                <c:pt idx="2">
                  <c:v>3.794733192202055</c:v>
                </c:pt>
                <c:pt idx="3">
                  <c:v>5.366563145999495</c:v>
                </c:pt>
                <c:pt idx="4">
                  <c:v>11.999999999999998</c:v>
                </c:pt>
                <c:pt idx="5">
                  <c:v>16.97056274847714</c:v>
                </c:pt>
                <c:pt idx="6">
                  <c:v>37.94733192202055</c:v>
                </c:pt>
                <c:pt idx="7">
                  <c:v>53.66563145999495</c:v>
                </c:pt>
                <c:pt idx="8">
                  <c:v>120</c:v>
                </c:pt>
                <c:pt idx="9">
                  <c:v>169.70562748477138</c:v>
                </c:pt>
                <c:pt idx="10">
                  <c:v>379.4733192202055</c:v>
                </c:pt>
                <c:pt idx="11">
                  <c:v>536.6563145999495</c:v>
                </c:pt>
                <c:pt idx="12">
                  <c:v>1200</c:v>
                </c:pt>
                <c:pt idx="13">
                  <c:v>1697.0562748477141</c:v>
                </c:pt>
                <c:pt idx="14">
                  <c:v>3794.733192202055</c:v>
                </c:pt>
                <c:pt idx="15">
                  <c:v>5366.563145999495</c:v>
                </c:pt>
                <c:pt idx="16">
                  <c:v>11999.999999999998</c:v>
                </c:pt>
                <c:pt idx="17">
                  <c:v>16970.56274847714</c:v>
                </c:pt>
                <c:pt idx="18">
                  <c:v>37947.331922020545</c:v>
                </c:pt>
                <c:pt idx="19">
                  <c:v>53665.63145999495</c:v>
                </c:pt>
                <c:pt idx="20">
                  <c:v>119999.99999999999</c:v>
                </c:pt>
                <c:pt idx="21">
                  <c:v>169705.6274847714</c:v>
                </c:pt>
                <c:pt idx="22">
                  <c:v>379473.31922020554</c:v>
                </c:pt>
              </c:numCache>
            </c:numRef>
          </c:val>
          <c:smooth val="0"/>
        </c:ser>
        <c:marker val="1"/>
        <c:axId val="31045827"/>
        <c:axId val="10976988"/>
      </c:lineChart>
      <c:catAx>
        <c:axId val="31045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loss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76988"/>
        <c:crosses val="autoZero"/>
        <c:auto val="1"/>
        <c:lblOffset val="100"/>
        <c:noMultiLvlLbl val="0"/>
      </c:catAx>
      <c:valAx>
        <c:axId val="1097698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cwnd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45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required cwnd for different bandwidths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'loss etc'!$B$40:$B$58</c:f>
              <c:numCache>
                <c:ptCount val="19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250</c:v>
                </c:pt>
                <c:pt idx="8">
                  <c:v>500</c:v>
                </c:pt>
                <c:pt idx="9">
                  <c:v>750</c:v>
                </c:pt>
                <c:pt idx="10">
                  <c:v>1000</c:v>
                </c:pt>
                <c:pt idx="11">
                  <c:v>1250</c:v>
                </c:pt>
                <c:pt idx="12">
                  <c:v>1500</c:v>
                </c:pt>
                <c:pt idx="13">
                  <c:v>1750</c:v>
                </c:pt>
                <c:pt idx="14">
                  <c:v>2000</c:v>
                </c:pt>
                <c:pt idx="15">
                  <c:v>2500</c:v>
                </c:pt>
                <c:pt idx="16">
                  <c:v>5000</c:v>
                </c:pt>
                <c:pt idx="17">
                  <c:v>7500</c:v>
                </c:pt>
                <c:pt idx="18">
                  <c:v>10000</c:v>
                </c:pt>
              </c:numCache>
            </c:numRef>
          </c:xVal>
          <c:yVal>
            <c:numRef>
              <c:f>'loss etc'!$C$40:$C$58</c:f>
              <c:numCache>
                <c:ptCount val="19"/>
                <c:pt idx="0">
                  <c:v>8.333333333333334</c:v>
                </c:pt>
                <c:pt idx="1">
                  <c:v>41.666666666666664</c:v>
                </c:pt>
                <c:pt idx="2">
                  <c:v>83.33333333333333</c:v>
                </c:pt>
                <c:pt idx="3">
                  <c:v>208.33333333333334</c:v>
                </c:pt>
                <c:pt idx="4">
                  <c:v>416.6666666666667</c:v>
                </c:pt>
                <c:pt idx="5">
                  <c:v>625</c:v>
                </c:pt>
                <c:pt idx="6">
                  <c:v>833.3333333333334</c:v>
                </c:pt>
                <c:pt idx="7">
                  <c:v>2083.3333333333335</c:v>
                </c:pt>
                <c:pt idx="8">
                  <c:v>4166.666666666667</c:v>
                </c:pt>
                <c:pt idx="9">
                  <c:v>6250</c:v>
                </c:pt>
                <c:pt idx="10">
                  <c:v>8333.333333333334</c:v>
                </c:pt>
                <c:pt idx="11">
                  <c:v>10416.666666666666</c:v>
                </c:pt>
                <c:pt idx="12">
                  <c:v>12500</c:v>
                </c:pt>
                <c:pt idx="13">
                  <c:v>14583.333333333334</c:v>
                </c:pt>
                <c:pt idx="14">
                  <c:v>16666.666666666668</c:v>
                </c:pt>
                <c:pt idx="15">
                  <c:v>20833.333333333332</c:v>
                </c:pt>
                <c:pt idx="16">
                  <c:v>41666.666666666664</c:v>
                </c:pt>
                <c:pt idx="17">
                  <c:v>62500</c:v>
                </c:pt>
                <c:pt idx="18">
                  <c:v>83333.33333333333</c:v>
                </c:pt>
              </c:numCache>
            </c:numRef>
          </c:yVal>
          <c:smooth val="0"/>
        </c:ser>
        <c:axId val="31684029"/>
        <c:axId val="16720806"/>
      </c:scatterChart>
      <c:valAx>
        <c:axId val="31684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throughput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20806"/>
        <c:crosses val="autoZero"/>
        <c:crossBetween val="midCat"/>
        <c:dispUnits/>
      </c:valAx>
      <c:valAx>
        <c:axId val="16720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84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rtt between loses for different bandwidths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'loss etc'!$B$40:$B$58</c:f>
              <c:numCache>
                <c:ptCount val="19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250</c:v>
                </c:pt>
                <c:pt idx="8">
                  <c:v>500</c:v>
                </c:pt>
                <c:pt idx="9">
                  <c:v>750</c:v>
                </c:pt>
                <c:pt idx="10">
                  <c:v>1000</c:v>
                </c:pt>
                <c:pt idx="11">
                  <c:v>1250</c:v>
                </c:pt>
                <c:pt idx="12">
                  <c:v>1500</c:v>
                </c:pt>
                <c:pt idx="13">
                  <c:v>1750</c:v>
                </c:pt>
                <c:pt idx="14">
                  <c:v>2000</c:v>
                </c:pt>
                <c:pt idx="15">
                  <c:v>2500</c:v>
                </c:pt>
                <c:pt idx="16">
                  <c:v>5000</c:v>
                </c:pt>
                <c:pt idx="17">
                  <c:v>7500</c:v>
                </c:pt>
                <c:pt idx="18">
                  <c:v>10000</c:v>
                </c:pt>
              </c:numCache>
            </c:numRef>
          </c:xVal>
          <c:yVal>
            <c:numRef>
              <c:f>'loss etc'!$G$40:$G$58</c:f>
              <c:numCache>
                <c:ptCount val="19"/>
                <c:pt idx="0">
                  <c:v>5.555555555555557</c:v>
                </c:pt>
                <c:pt idx="1">
                  <c:v>27.77777777777777</c:v>
                </c:pt>
                <c:pt idx="2">
                  <c:v>55.55555555555554</c:v>
                </c:pt>
                <c:pt idx="3">
                  <c:v>138.88888888888889</c:v>
                </c:pt>
                <c:pt idx="4">
                  <c:v>277.77777777777777</c:v>
                </c:pt>
                <c:pt idx="5">
                  <c:v>416.66666666666674</c:v>
                </c:pt>
                <c:pt idx="6">
                  <c:v>555.5555555555555</c:v>
                </c:pt>
                <c:pt idx="7">
                  <c:v>1388.888888888889</c:v>
                </c:pt>
                <c:pt idx="8">
                  <c:v>2777.777777777778</c:v>
                </c:pt>
                <c:pt idx="9">
                  <c:v>4166.666666666668</c:v>
                </c:pt>
                <c:pt idx="10">
                  <c:v>5555.555555555556</c:v>
                </c:pt>
                <c:pt idx="11">
                  <c:v>6944.444444444444</c:v>
                </c:pt>
                <c:pt idx="12">
                  <c:v>8333.333333333336</c:v>
                </c:pt>
                <c:pt idx="13">
                  <c:v>9722.222222222224</c:v>
                </c:pt>
                <c:pt idx="14">
                  <c:v>11111.111111111111</c:v>
                </c:pt>
                <c:pt idx="15">
                  <c:v>13888.888888888889</c:v>
                </c:pt>
                <c:pt idx="16">
                  <c:v>27777.777777777777</c:v>
                </c:pt>
                <c:pt idx="17">
                  <c:v>41666.66666666666</c:v>
                </c:pt>
                <c:pt idx="18">
                  <c:v>55555.555555555555</c:v>
                </c:pt>
              </c:numCache>
            </c:numRef>
          </c:yVal>
          <c:smooth val="0"/>
        </c:ser>
        <c:axId val="16269527"/>
        <c:axId val="12208016"/>
      </c:scatterChart>
      <c:valAx>
        <c:axId val="16269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throughput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08016"/>
        <c:crosses val="autoZero"/>
        <c:crossBetween val="midCat"/>
        <c:dispUnits/>
      </c:valAx>
      <c:valAx>
        <c:axId val="12208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695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loss different bandwidths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'loss etc'!$B$40:$B$58</c:f>
              <c:numCache>
                <c:ptCount val="19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250</c:v>
                </c:pt>
                <c:pt idx="8">
                  <c:v>500</c:v>
                </c:pt>
                <c:pt idx="9">
                  <c:v>750</c:v>
                </c:pt>
                <c:pt idx="10">
                  <c:v>1000</c:v>
                </c:pt>
                <c:pt idx="11">
                  <c:v>1250</c:v>
                </c:pt>
                <c:pt idx="12">
                  <c:v>1500</c:v>
                </c:pt>
                <c:pt idx="13">
                  <c:v>1750</c:v>
                </c:pt>
                <c:pt idx="14">
                  <c:v>2000</c:v>
                </c:pt>
                <c:pt idx="15">
                  <c:v>2500</c:v>
                </c:pt>
                <c:pt idx="16">
                  <c:v>5000</c:v>
                </c:pt>
                <c:pt idx="17">
                  <c:v>7500</c:v>
                </c:pt>
                <c:pt idx="18">
                  <c:v>10000</c:v>
                </c:pt>
              </c:numCache>
            </c:numRef>
          </c:xVal>
          <c:yVal>
            <c:numRef>
              <c:f>'loss etc'!$D$40:$D$58</c:f>
              <c:numCache>
                <c:ptCount val="19"/>
                <c:pt idx="0">
                  <c:v>0.020735999999999994</c:v>
                </c:pt>
                <c:pt idx="1">
                  <c:v>0.0008294400000000001</c:v>
                </c:pt>
                <c:pt idx="2">
                  <c:v>0.00020736000000000002</c:v>
                </c:pt>
                <c:pt idx="3">
                  <c:v>3.31776E-05</c:v>
                </c:pt>
                <c:pt idx="4">
                  <c:v>8.2944E-06</c:v>
                </c:pt>
                <c:pt idx="5">
                  <c:v>3.6864E-06</c:v>
                </c:pt>
                <c:pt idx="6">
                  <c:v>2.0736E-06</c:v>
                </c:pt>
                <c:pt idx="7">
                  <c:v>3.3177599999999997E-07</c:v>
                </c:pt>
                <c:pt idx="8">
                  <c:v>8.294399999999999E-08</c:v>
                </c:pt>
                <c:pt idx="9">
                  <c:v>3.6864E-08</c:v>
                </c:pt>
                <c:pt idx="10">
                  <c:v>2.0735999999999998E-08</c:v>
                </c:pt>
                <c:pt idx="11">
                  <c:v>1.3271040000000001E-08</c:v>
                </c:pt>
                <c:pt idx="12">
                  <c:v>9.216E-09</c:v>
                </c:pt>
                <c:pt idx="13">
                  <c:v>6.770938775510203E-09</c:v>
                </c:pt>
                <c:pt idx="14">
                  <c:v>5.1839999999999995E-09</c:v>
                </c:pt>
                <c:pt idx="15">
                  <c:v>3.3177600000000003E-09</c:v>
                </c:pt>
                <c:pt idx="16">
                  <c:v>8.294400000000001E-10</c:v>
                </c:pt>
                <c:pt idx="17">
                  <c:v>3.6864E-10</c:v>
                </c:pt>
                <c:pt idx="18">
                  <c:v>2.0736000000000002E-10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'loss etc'!$B$40:$B$58</c:f>
              <c:numCache>
                <c:ptCount val="19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250</c:v>
                </c:pt>
                <c:pt idx="8">
                  <c:v>500</c:v>
                </c:pt>
                <c:pt idx="9">
                  <c:v>750</c:v>
                </c:pt>
                <c:pt idx="10">
                  <c:v>1000</c:v>
                </c:pt>
                <c:pt idx="11">
                  <c:v>1250</c:v>
                </c:pt>
                <c:pt idx="12">
                  <c:v>1500</c:v>
                </c:pt>
                <c:pt idx="13">
                  <c:v>1750</c:v>
                </c:pt>
                <c:pt idx="14">
                  <c:v>2000</c:v>
                </c:pt>
                <c:pt idx="15">
                  <c:v>2500</c:v>
                </c:pt>
                <c:pt idx="16">
                  <c:v>5000</c:v>
                </c:pt>
                <c:pt idx="17">
                  <c:v>7500</c:v>
                </c:pt>
                <c:pt idx="18">
                  <c:v>10000</c:v>
                </c:pt>
              </c:numCache>
            </c:numRef>
          </c:xVal>
          <c:yVal>
            <c:numRef>
              <c:f>'loss etc'!$D$40:$D$58</c:f>
              <c:numCache>
                <c:ptCount val="19"/>
                <c:pt idx="0">
                  <c:v>0.020735999999999994</c:v>
                </c:pt>
                <c:pt idx="1">
                  <c:v>0.0008294400000000001</c:v>
                </c:pt>
                <c:pt idx="2">
                  <c:v>0.00020736000000000002</c:v>
                </c:pt>
                <c:pt idx="3">
                  <c:v>3.31776E-05</c:v>
                </c:pt>
                <c:pt idx="4">
                  <c:v>8.2944E-06</c:v>
                </c:pt>
                <c:pt idx="5">
                  <c:v>3.6864E-06</c:v>
                </c:pt>
                <c:pt idx="6">
                  <c:v>2.0736E-06</c:v>
                </c:pt>
                <c:pt idx="7">
                  <c:v>3.3177599999999997E-07</c:v>
                </c:pt>
                <c:pt idx="8">
                  <c:v>8.294399999999999E-08</c:v>
                </c:pt>
                <c:pt idx="9">
                  <c:v>3.6864E-08</c:v>
                </c:pt>
                <c:pt idx="10">
                  <c:v>2.0735999999999998E-08</c:v>
                </c:pt>
                <c:pt idx="11">
                  <c:v>1.3271040000000001E-08</c:v>
                </c:pt>
                <c:pt idx="12">
                  <c:v>9.216E-09</c:v>
                </c:pt>
                <c:pt idx="13">
                  <c:v>6.770938775510203E-09</c:v>
                </c:pt>
                <c:pt idx="14">
                  <c:v>5.1839999999999995E-09</c:v>
                </c:pt>
                <c:pt idx="15">
                  <c:v>3.3177600000000003E-09</c:v>
                </c:pt>
                <c:pt idx="16">
                  <c:v>8.294400000000001E-10</c:v>
                </c:pt>
                <c:pt idx="17">
                  <c:v>3.6864E-10</c:v>
                </c:pt>
                <c:pt idx="18">
                  <c:v>2.0736000000000002E-10</c:v>
                </c:pt>
              </c:numCache>
            </c:numRef>
          </c:yVal>
          <c:smooth val="0"/>
        </c:ser>
        <c:axId val="42763281"/>
        <c:axId val="49325210"/>
      </c:scatterChart>
      <c:valAx>
        <c:axId val="427632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throughput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crossBetween val="midCat"/>
        <c:dispUnits/>
      </c:valAx>
      <c:valAx>
        <c:axId val="4932521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loss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63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loss pkt rate for different bandwidths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'loss etc'!$B$40:$B$58</c:f>
              <c:numCache>
                <c:ptCount val="19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  <c:pt idx="7">
                  <c:v>250</c:v>
                </c:pt>
                <c:pt idx="8">
                  <c:v>500</c:v>
                </c:pt>
                <c:pt idx="9">
                  <c:v>750</c:v>
                </c:pt>
                <c:pt idx="10">
                  <c:v>1000</c:v>
                </c:pt>
                <c:pt idx="11">
                  <c:v>1250</c:v>
                </c:pt>
                <c:pt idx="12">
                  <c:v>1500</c:v>
                </c:pt>
                <c:pt idx="13">
                  <c:v>1750</c:v>
                </c:pt>
                <c:pt idx="14">
                  <c:v>2000</c:v>
                </c:pt>
                <c:pt idx="15">
                  <c:v>2500</c:v>
                </c:pt>
                <c:pt idx="16">
                  <c:v>5000</c:v>
                </c:pt>
                <c:pt idx="17">
                  <c:v>7500</c:v>
                </c:pt>
                <c:pt idx="18">
                  <c:v>10000</c:v>
                </c:pt>
              </c:numCache>
            </c:numRef>
          </c:xVal>
          <c:yVal>
            <c:numRef>
              <c:f>'loss etc'!$E$40:$E$58</c:f>
              <c:numCache>
                <c:ptCount val="19"/>
                <c:pt idx="0">
                  <c:v>46.296296296296305</c:v>
                </c:pt>
                <c:pt idx="1">
                  <c:v>1157.4074074074072</c:v>
                </c:pt>
                <c:pt idx="2">
                  <c:v>4629.629629629629</c:v>
                </c:pt>
                <c:pt idx="3">
                  <c:v>28935.185185185186</c:v>
                </c:pt>
                <c:pt idx="4">
                  <c:v>115740.74074074074</c:v>
                </c:pt>
                <c:pt idx="5">
                  <c:v>260416.66666666666</c:v>
                </c:pt>
                <c:pt idx="6">
                  <c:v>462962.962962963</c:v>
                </c:pt>
                <c:pt idx="7">
                  <c:v>2893518.5185185187</c:v>
                </c:pt>
                <c:pt idx="8">
                  <c:v>11574074.074074075</c:v>
                </c:pt>
                <c:pt idx="9">
                  <c:v>26041666.666666668</c:v>
                </c:pt>
                <c:pt idx="10">
                  <c:v>46296296.2962963</c:v>
                </c:pt>
                <c:pt idx="11">
                  <c:v>72337962.96296296</c:v>
                </c:pt>
                <c:pt idx="12">
                  <c:v>104166666.66666667</c:v>
                </c:pt>
                <c:pt idx="13">
                  <c:v>141782407.40740743</c:v>
                </c:pt>
                <c:pt idx="14">
                  <c:v>185185185.1851852</c:v>
                </c:pt>
                <c:pt idx="15">
                  <c:v>289351851.8518518</c:v>
                </c:pt>
                <c:pt idx="16">
                  <c:v>1157407407.4074073</c:v>
                </c:pt>
                <c:pt idx="17">
                  <c:v>2604166666.6666665</c:v>
                </c:pt>
                <c:pt idx="18">
                  <c:v>4629629629.629629</c:v>
                </c:pt>
              </c:numCache>
            </c:numRef>
          </c:yVal>
          <c:smooth val="0"/>
        </c:ser>
        <c:axId val="41273707"/>
        <c:axId val="35919044"/>
      </c:scatterChart>
      <c:valAx>
        <c:axId val="4127370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throughput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19044"/>
        <c:crosses val="autoZero"/>
        <c:crossBetween val="midCat"/>
        <c:dispUnits/>
      </c:valAx>
      <c:valAx>
        <c:axId val="3591904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pkts between losses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73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w(p)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'w(p) and rtt(p)'!$B$24:$B$46</c:f>
              <c:numCache>
                <c:ptCount val="23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0.05</c:v>
                </c:pt>
                <c:pt idx="4">
                  <c:v>0.01</c:v>
                </c:pt>
                <c:pt idx="5">
                  <c:v>0.005</c:v>
                </c:pt>
                <c:pt idx="6">
                  <c:v>0.001</c:v>
                </c:pt>
                <c:pt idx="7">
                  <c:v>0.0005</c:v>
                </c:pt>
                <c:pt idx="8">
                  <c:v>0.0001</c:v>
                </c:pt>
                <c:pt idx="9">
                  <c:v>5E-05</c:v>
                </c:pt>
                <c:pt idx="10">
                  <c:v>1E-05</c:v>
                </c:pt>
                <c:pt idx="11">
                  <c:v>5E-06</c:v>
                </c:pt>
                <c:pt idx="12">
                  <c:v>1E-06</c:v>
                </c:pt>
                <c:pt idx="13">
                  <c:v>5E-07</c:v>
                </c:pt>
                <c:pt idx="14">
                  <c:v>1E-07</c:v>
                </c:pt>
                <c:pt idx="15">
                  <c:v>5E-08</c:v>
                </c:pt>
                <c:pt idx="16">
                  <c:v>1E-08</c:v>
                </c:pt>
                <c:pt idx="17">
                  <c:v>5E-09</c:v>
                </c:pt>
                <c:pt idx="18">
                  <c:v>1E-09</c:v>
                </c:pt>
                <c:pt idx="19">
                  <c:v>5E-10</c:v>
                </c:pt>
                <c:pt idx="20">
                  <c:v>1E-10</c:v>
                </c:pt>
                <c:pt idx="21">
                  <c:v>5E-11</c:v>
                </c:pt>
                <c:pt idx="22">
                  <c:v>1E-11</c:v>
                </c:pt>
              </c:numCache>
            </c:numRef>
          </c:cat>
          <c:val>
            <c:numRef>
              <c:f>'w(p) and rtt(p)'!$C$24:$C$46</c:f>
              <c:numCache>
                <c:ptCount val="23"/>
                <c:pt idx="0">
                  <c:v>1.6970562748477138</c:v>
                </c:pt>
                <c:pt idx="1">
                  <c:v>2.6832815729997477</c:v>
                </c:pt>
                <c:pt idx="2">
                  <c:v>3.794733192202055</c:v>
                </c:pt>
                <c:pt idx="3">
                  <c:v>5.366563145999495</c:v>
                </c:pt>
                <c:pt idx="4">
                  <c:v>11.999999999999998</c:v>
                </c:pt>
                <c:pt idx="5">
                  <c:v>16.97056274847714</c:v>
                </c:pt>
                <c:pt idx="6">
                  <c:v>37.94733192202055</c:v>
                </c:pt>
                <c:pt idx="7">
                  <c:v>53.66563145999495</c:v>
                </c:pt>
                <c:pt idx="8">
                  <c:v>120</c:v>
                </c:pt>
                <c:pt idx="9">
                  <c:v>169.70562748477138</c:v>
                </c:pt>
                <c:pt idx="10">
                  <c:v>379.4733192202055</c:v>
                </c:pt>
                <c:pt idx="11">
                  <c:v>536.6563145999495</c:v>
                </c:pt>
                <c:pt idx="12">
                  <c:v>1200</c:v>
                </c:pt>
                <c:pt idx="13">
                  <c:v>1697.0562748477141</c:v>
                </c:pt>
                <c:pt idx="14">
                  <c:v>3794.733192202055</c:v>
                </c:pt>
                <c:pt idx="15">
                  <c:v>5366.563145999495</c:v>
                </c:pt>
                <c:pt idx="16">
                  <c:v>11999.999999999998</c:v>
                </c:pt>
                <c:pt idx="17">
                  <c:v>16970.56274847714</c:v>
                </c:pt>
                <c:pt idx="18">
                  <c:v>37947.331922020545</c:v>
                </c:pt>
                <c:pt idx="19">
                  <c:v>53665.63145999495</c:v>
                </c:pt>
                <c:pt idx="20">
                  <c:v>119999.99999999999</c:v>
                </c:pt>
                <c:pt idx="21">
                  <c:v>169705.6274847714</c:v>
                </c:pt>
                <c:pt idx="22">
                  <c:v>379473.31922020554</c:v>
                </c:pt>
              </c:numCache>
            </c:numRef>
          </c:val>
          <c:smooth val="0"/>
        </c:ser>
        <c:marker val="1"/>
        <c:axId val="54835941"/>
        <c:axId val="23761422"/>
      </c:lineChart>
      <c:catAx>
        <c:axId val="54835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61422"/>
        <c:crosses val="autoZero"/>
        <c:auto val="1"/>
        <c:lblOffset val="100"/>
        <c:noMultiLvlLbl val="0"/>
      </c:catAx>
      <c:valAx>
        <c:axId val="2376142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35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rtt(p)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'w(p) and rtt(p)'!$B$24:$B$46</c:f>
              <c:numCache>
                <c:ptCount val="23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0.05</c:v>
                </c:pt>
                <c:pt idx="4">
                  <c:v>0.01</c:v>
                </c:pt>
                <c:pt idx="5">
                  <c:v>0.005</c:v>
                </c:pt>
                <c:pt idx="6">
                  <c:v>0.001</c:v>
                </c:pt>
                <c:pt idx="7">
                  <c:v>0.0005</c:v>
                </c:pt>
                <c:pt idx="8">
                  <c:v>0.0001</c:v>
                </c:pt>
                <c:pt idx="9">
                  <c:v>5E-05</c:v>
                </c:pt>
                <c:pt idx="10">
                  <c:v>1E-05</c:v>
                </c:pt>
                <c:pt idx="11">
                  <c:v>5E-06</c:v>
                </c:pt>
                <c:pt idx="12">
                  <c:v>1E-06</c:v>
                </c:pt>
                <c:pt idx="13">
                  <c:v>5E-07</c:v>
                </c:pt>
                <c:pt idx="14">
                  <c:v>1E-07</c:v>
                </c:pt>
                <c:pt idx="15">
                  <c:v>5E-08</c:v>
                </c:pt>
                <c:pt idx="16">
                  <c:v>1E-08</c:v>
                </c:pt>
                <c:pt idx="17">
                  <c:v>5E-09</c:v>
                </c:pt>
                <c:pt idx="18">
                  <c:v>1E-09</c:v>
                </c:pt>
                <c:pt idx="19">
                  <c:v>5E-10</c:v>
                </c:pt>
                <c:pt idx="20">
                  <c:v>1E-10</c:v>
                </c:pt>
                <c:pt idx="21">
                  <c:v>5E-11</c:v>
                </c:pt>
                <c:pt idx="22">
                  <c:v>1E-11</c:v>
                </c:pt>
              </c:numCache>
            </c:numRef>
          </c:cat>
          <c:val>
            <c:numRef>
              <c:f>'w(p) and rtt(p)'!$D$24:$D$46</c:f>
              <c:numCache>
                <c:ptCount val="23"/>
                <c:pt idx="0">
                  <c:v>1.1313708498984758</c:v>
                </c:pt>
                <c:pt idx="1">
                  <c:v>1.7888543819998317</c:v>
                </c:pt>
                <c:pt idx="2">
                  <c:v>2.5298221281347035</c:v>
                </c:pt>
                <c:pt idx="3">
                  <c:v>3.5777087639996634</c:v>
                </c:pt>
                <c:pt idx="4">
                  <c:v>7.999999999999999</c:v>
                </c:pt>
                <c:pt idx="5">
                  <c:v>11.31370849898476</c:v>
                </c:pt>
                <c:pt idx="6">
                  <c:v>25.298221281347036</c:v>
                </c:pt>
                <c:pt idx="7">
                  <c:v>35.77708763999663</c:v>
                </c:pt>
                <c:pt idx="8">
                  <c:v>80</c:v>
                </c:pt>
                <c:pt idx="9">
                  <c:v>113.1370849898476</c:v>
                </c:pt>
                <c:pt idx="10">
                  <c:v>252.98221281347034</c:v>
                </c:pt>
                <c:pt idx="11">
                  <c:v>357.7708763999663</c:v>
                </c:pt>
                <c:pt idx="12">
                  <c:v>800</c:v>
                </c:pt>
                <c:pt idx="13">
                  <c:v>1131.370849898476</c:v>
                </c:pt>
                <c:pt idx="14">
                  <c:v>2529.8221281347032</c:v>
                </c:pt>
                <c:pt idx="15">
                  <c:v>3577.708763999663</c:v>
                </c:pt>
                <c:pt idx="16">
                  <c:v>7999.999999999999</c:v>
                </c:pt>
                <c:pt idx="17">
                  <c:v>11313.708498984759</c:v>
                </c:pt>
                <c:pt idx="18">
                  <c:v>25298.22128134703</c:v>
                </c:pt>
                <c:pt idx="19">
                  <c:v>35777.08763999663</c:v>
                </c:pt>
                <c:pt idx="20">
                  <c:v>79999.99999999999</c:v>
                </c:pt>
                <c:pt idx="21">
                  <c:v>113137.0849898476</c:v>
                </c:pt>
                <c:pt idx="22">
                  <c:v>252982.21281347037</c:v>
                </c:pt>
              </c:numCache>
            </c:numRef>
          </c:val>
          <c:smooth val="0"/>
        </c:ser>
        <c:marker val="1"/>
        <c:axId val="12526207"/>
        <c:axId val="45627000"/>
      </c:lineChart>
      <c:catAx>
        <c:axId val="1252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27000"/>
        <c:crosses val="autoZero"/>
        <c:auto val="1"/>
        <c:lblOffset val="100"/>
        <c:noMultiLvlLbl val="0"/>
      </c:catAx>
      <c:valAx>
        <c:axId val="4562700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rtts between losses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26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response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45"/>
          <c:w val="0.9135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'new response function'!$C$35</c:f>
              <c:strCache>
                <c:ptCount val="1"/>
                <c:pt idx="0">
                  <c:v>cwnd (w)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'new response function'!$B$37:$B$59</c:f>
              <c:numCache>
                <c:ptCount val="23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0.05</c:v>
                </c:pt>
                <c:pt idx="4">
                  <c:v>0.01</c:v>
                </c:pt>
                <c:pt idx="5">
                  <c:v>0.005</c:v>
                </c:pt>
                <c:pt idx="6">
                  <c:v>0.001</c:v>
                </c:pt>
                <c:pt idx="7">
                  <c:v>0.0005</c:v>
                </c:pt>
                <c:pt idx="8">
                  <c:v>0.0001</c:v>
                </c:pt>
                <c:pt idx="9">
                  <c:v>5E-05</c:v>
                </c:pt>
                <c:pt idx="10">
                  <c:v>1E-05</c:v>
                </c:pt>
                <c:pt idx="11">
                  <c:v>5E-06</c:v>
                </c:pt>
                <c:pt idx="12">
                  <c:v>1E-06</c:v>
                </c:pt>
                <c:pt idx="13">
                  <c:v>5E-07</c:v>
                </c:pt>
                <c:pt idx="14">
                  <c:v>1E-07</c:v>
                </c:pt>
                <c:pt idx="15">
                  <c:v>5E-08</c:v>
                </c:pt>
                <c:pt idx="16">
                  <c:v>1E-08</c:v>
                </c:pt>
                <c:pt idx="17">
                  <c:v>5E-09</c:v>
                </c:pt>
                <c:pt idx="18">
                  <c:v>1E-09</c:v>
                </c:pt>
                <c:pt idx="19">
                  <c:v>5E-10</c:v>
                </c:pt>
                <c:pt idx="20">
                  <c:v>1E-10</c:v>
                </c:pt>
                <c:pt idx="21">
                  <c:v>5E-11</c:v>
                </c:pt>
                <c:pt idx="22">
                  <c:v>1E-11</c:v>
                </c:pt>
              </c:numCache>
            </c:numRef>
          </c:xVal>
          <c:yVal>
            <c:numRef>
              <c:f>'new response function'!$C$37:$C$59</c:f>
              <c:numCache>
                <c:ptCount val="23"/>
                <c:pt idx="0">
                  <c:v>1.6970562748477138</c:v>
                </c:pt>
                <c:pt idx="1">
                  <c:v>2.6832815729997477</c:v>
                </c:pt>
                <c:pt idx="2">
                  <c:v>3.794733192202055</c:v>
                </c:pt>
                <c:pt idx="3">
                  <c:v>5.366563145999495</c:v>
                </c:pt>
                <c:pt idx="4">
                  <c:v>11.999999999999998</c:v>
                </c:pt>
                <c:pt idx="5">
                  <c:v>16.97056274847714</c:v>
                </c:pt>
                <c:pt idx="6">
                  <c:v>37.94733192202055</c:v>
                </c:pt>
                <c:pt idx="7">
                  <c:v>53.66563145999495</c:v>
                </c:pt>
                <c:pt idx="8">
                  <c:v>120</c:v>
                </c:pt>
                <c:pt idx="9">
                  <c:v>169.70562748477138</c:v>
                </c:pt>
                <c:pt idx="10">
                  <c:v>379.4733192202055</c:v>
                </c:pt>
                <c:pt idx="11">
                  <c:v>536.6563145999495</c:v>
                </c:pt>
                <c:pt idx="12">
                  <c:v>1200</c:v>
                </c:pt>
                <c:pt idx="13">
                  <c:v>1697.0562748477141</c:v>
                </c:pt>
                <c:pt idx="14">
                  <c:v>3794.733192202055</c:v>
                </c:pt>
                <c:pt idx="15">
                  <c:v>5366.563145999495</c:v>
                </c:pt>
                <c:pt idx="16">
                  <c:v>11999.999999999998</c:v>
                </c:pt>
                <c:pt idx="17">
                  <c:v>16970.56274847714</c:v>
                </c:pt>
                <c:pt idx="18">
                  <c:v>37947.331922020545</c:v>
                </c:pt>
                <c:pt idx="19">
                  <c:v>53665.63145999495</c:v>
                </c:pt>
                <c:pt idx="20">
                  <c:v>119999.99999999999</c:v>
                </c:pt>
                <c:pt idx="21">
                  <c:v>169705.6274847714</c:v>
                </c:pt>
                <c:pt idx="22">
                  <c:v>379473.31922020554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'new response function'!$D$35</c:f>
              <c:strCache>
                <c:ptCount val="1"/>
                <c:pt idx="0">
                  <c:v>new cwnd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'new response function'!$B$37:$B$59</c:f>
              <c:numCache>
                <c:ptCount val="23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0.05</c:v>
                </c:pt>
                <c:pt idx="4">
                  <c:v>0.01</c:v>
                </c:pt>
                <c:pt idx="5">
                  <c:v>0.005</c:v>
                </c:pt>
                <c:pt idx="6">
                  <c:v>0.001</c:v>
                </c:pt>
                <c:pt idx="7">
                  <c:v>0.0005</c:v>
                </c:pt>
                <c:pt idx="8">
                  <c:v>0.0001</c:v>
                </c:pt>
                <c:pt idx="9">
                  <c:v>5E-05</c:v>
                </c:pt>
                <c:pt idx="10">
                  <c:v>1E-05</c:v>
                </c:pt>
                <c:pt idx="11">
                  <c:v>5E-06</c:v>
                </c:pt>
                <c:pt idx="12">
                  <c:v>1E-06</c:v>
                </c:pt>
                <c:pt idx="13">
                  <c:v>5E-07</c:v>
                </c:pt>
                <c:pt idx="14">
                  <c:v>1E-07</c:v>
                </c:pt>
                <c:pt idx="15">
                  <c:v>5E-08</c:v>
                </c:pt>
                <c:pt idx="16">
                  <c:v>1E-08</c:v>
                </c:pt>
                <c:pt idx="17">
                  <c:v>5E-09</c:v>
                </c:pt>
                <c:pt idx="18">
                  <c:v>1E-09</c:v>
                </c:pt>
                <c:pt idx="19">
                  <c:v>5E-10</c:v>
                </c:pt>
                <c:pt idx="20">
                  <c:v>1E-10</c:v>
                </c:pt>
                <c:pt idx="21">
                  <c:v>5E-11</c:v>
                </c:pt>
                <c:pt idx="22">
                  <c:v>1E-11</c:v>
                </c:pt>
              </c:numCache>
            </c:numRef>
          </c:xVal>
          <c:yVal>
            <c:numRef>
              <c:f>'new response function'!$D$37:$D$59</c:f>
              <c:numCache>
                <c:ptCount val="23"/>
                <c:pt idx="0">
                  <c:v>0.044740689966284844</c:v>
                </c:pt>
                <c:pt idx="1">
                  <c:v>0.12094016848608238</c:v>
                </c:pt>
                <c:pt idx="2">
                  <c:v>0.25660553384523865</c:v>
                </c:pt>
                <c:pt idx="3">
                  <c:v>0.544454343203413</c:v>
                </c:pt>
                <c:pt idx="4">
                  <c:v>3.122660770259727</c:v>
                </c:pt>
                <c:pt idx="5">
                  <c:v>6.625524372924073</c:v>
                </c:pt>
                <c:pt idx="6">
                  <c:v>38</c:v>
                </c:pt>
                <c:pt idx="7">
                  <c:v>80.62672979690129</c:v>
                </c:pt>
                <c:pt idx="8">
                  <c:v>462.42615072142286</c:v>
                </c:pt>
                <c:pt idx="9">
                  <c:v>981.1554817167718</c:v>
                </c:pt>
                <c:pt idx="10">
                  <c:v>5627.31433871137</c:v>
                </c:pt>
                <c:pt idx="11">
                  <c:v>11939.788228145002</c:v>
                </c:pt>
                <c:pt idx="12">
                  <c:v>68479.40285657294</c:v>
                </c:pt>
                <c:pt idx="13">
                  <c:v>145296.58712552776</c:v>
                </c:pt>
                <c:pt idx="14">
                  <c:v>833333.3333333343</c:v>
                </c:pt>
                <c:pt idx="15">
                  <c:v>1768130.0394057313</c:v>
                </c:pt>
                <c:pt idx="16">
                  <c:v>10140924.357925937</c:v>
                </c:pt>
                <c:pt idx="17">
                  <c:v>21516567.581508167</c:v>
                </c:pt>
                <c:pt idx="18">
                  <c:v>123406016.19981079</c:v>
                </c:pt>
                <c:pt idx="19">
                  <c:v>261837461.1435306</c:v>
                </c:pt>
                <c:pt idx="20">
                  <c:v>1501741290.7143207</c:v>
                </c:pt>
                <c:pt idx="21">
                  <c:v>3186328665.0334954</c:v>
                </c:pt>
                <c:pt idx="22">
                  <c:v>18274853801.169632</c:v>
                </c:pt>
              </c:numCache>
            </c:numRef>
          </c:yVal>
          <c:smooth val="0"/>
        </c:ser>
        <c:axId val="7989817"/>
        <c:axId val="4799490"/>
      </c:scatterChart>
      <c:valAx>
        <c:axId val="798981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loss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9490"/>
        <c:crosses val="autoZero"/>
        <c:crossBetween val="midCat"/>
        <c:dispUnits/>
      </c:valAx>
      <c:valAx>
        <c:axId val="479949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cwnd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898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975"/>
          <c:y val="0.161"/>
          <c:w val="0.239"/>
          <c:h val="0.0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5</xdr:row>
      <xdr:rowOff>38100</xdr:rowOff>
    </xdr:from>
    <xdr:to>
      <xdr:col>10</xdr:col>
      <xdr:colOff>219075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2505075" y="847725"/>
        <a:ext cx="43910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38</xdr:row>
      <xdr:rowOff>38100</xdr:rowOff>
    </xdr:from>
    <xdr:to>
      <xdr:col>14</xdr:col>
      <xdr:colOff>504825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5791200" y="6191250"/>
        <a:ext cx="46767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56</xdr:row>
      <xdr:rowOff>19050</xdr:rowOff>
    </xdr:from>
    <xdr:to>
      <xdr:col>14</xdr:col>
      <xdr:colOff>476250</xdr:colOff>
      <xdr:row>73</xdr:row>
      <xdr:rowOff>95250</xdr:rowOff>
    </xdr:to>
    <xdr:graphicFrame>
      <xdr:nvGraphicFramePr>
        <xdr:cNvPr id="2" name="Chart 2"/>
        <xdr:cNvGraphicFramePr/>
      </xdr:nvGraphicFramePr>
      <xdr:xfrm>
        <a:off x="5753100" y="9086850"/>
        <a:ext cx="46863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73</xdr:row>
      <xdr:rowOff>152400</xdr:rowOff>
    </xdr:from>
    <xdr:to>
      <xdr:col>14</xdr:col>
      <xdr:colOff>495300</xdr:colOff>
      <xdr:row>91</xdr:row>
      <xdr:rowOff>76200</xdr:rowOff>
    </xdr:to>
    <xdr:graphicFrame>
      <xdr:nvGraphicFramePr>
        <xdr:cNvPr id="3" name="Chart 3"/>
        <xdr:cNvGraphicFramePr/>
      </xdr:nvGraphicFramePr>
      <xdr:xfrm>
        <a:off x="5762625" y="11972925"/>
        <a:ext cx="46958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238125</xdr:colOff>
      <xdr:row>74</xdr:row>
      <xdr:rowOff>57150</xdr:rowOff>
    </xdr:from>
    <xdr:to>
      <xdr:col>6</xdr:col>
      <xdr:colOff>704850</xdr:colOff>
      <xdr:row>91</xdr:row>
      <xdr:rowOff>152400</xdr:rowOff>
    </xdr:to>
    <xdr:graphicFrame>
      <xdr:nvGraphicFramePr>
        <xdr:cNvPr id="4" name="Chart 6"/>
        <xdr:cNvGraphicFramePr/>
      </xdr:nvGraphicFramePr>
      <xdr:xfrm>
        <a:off x="847725" y="12039600"/>
        <a:ext cx="47053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21</xdr:row>
      <xdr:rowOff>57150</xdr:rowOff>
    </xdr:from>
    <xdr:to>
      <xdr:col>13</xdr:col>
      <xdr:colOff>428625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4391025" y="3457575"/>
        <a:ext cx="46767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47625</xdr:rowOff>
    </xdr:from>
    <xdr:to>
      <xdr:col>13</xdr:col>
      <xdr:colOff>438150</xdr:colOff>
      <xdr:row>56</xdr:row>
      <xdr:rowOff>123825</xdr:rowOff>
    </xdr:to>
    <xdr:graphicFrame>
      <xdr:nvGraphicFramePr>
        <xdr:cNvPr id="2" name="Chart 2"/>
        <xdr:cNvGraphicFramePr/>
      </xdr:nvGraphicFramePr>
      <xdr:xfrm>
        <a:off x="4391025" y="6362700"/>
        <a:ext cx="46863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36</xdr:row>
      <xdr:rowOff>104775</xdr:rowOff>
    </xdr:from>
    <xdr:to>
      <xdr:col>14</xdr:col>
      <xdr:colOff>238125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5400675" y="5934075"/>
        <a:ext cx="50292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8"/>
  <sheetViews>
    <sheetView workbookViewId="0" topLeftCell="A1">
      <selection activeCell="C2" sqref="C2"/>
    </sheetView>
  </sheetViews>
  <sheetFormatPr defaultColWidth="9.140625" defaultRowHeight="12.75"/>
  <cols>
    <col min="2" max="2" width="11.00390625" style="2" bestFit="1" customWidth="1"/>
    <col min="3" max="3" width="13.140625" style="1" customWidth="1"/>
    <col min="9" max="9" width="12.00390625" style="0" bestFit="1" customWidth="1"/>
  </cols>
  <sheetData>
    <row r="2" spans="2:5" ht="12.75">
      <c r="B2" s="2" t="s">
        <v>19</v>
      </c>
      <c r="C2" s="1" t="s">
        <v>23</v>
      </c>
      <c r="E2" t="s">
        <v>24</v>
      </c>
    </row>
    <row r="3" ht="12.75">
      <c r="E3" t="s">
        <v>20</v>
      </c>
    </row>
    <row r="4" ht="12.75">
      <c r="E4" t="s">
        <v>21</v>
      </c>
    </row>
    <row r="5" spans="2:3" ht="12.75">
      <c r="B5" s="7" t="s">
        <v>25</v>
      </c>
      <c r="C5" s="8" t="s">
        <v>26</v>
      </c>
    </row>
    <row r="6" spans="2:3" ht="12.75">
      <c r="B6" s="2">
        <v>0.5</v>
      </c>
      <c r="C6" s="1">
        <f>1.2/SQRT(B6)</f>
        <v>1.6970562748477138</v>
      </c>
    </row>
    <row r="7" spans="2:3" ht="12.75">
      <c r="B7" s="2">
        <v>0.2</v>
      </c>
      <c r="C7" s="1">
        <f aca="true" t="shared" si="0" ref="C7:C28">1.2/SQRT(B7)</f>
        <v>2.6832815729997477</v>
      </c>
    </row>
    <row r="8" spans="2:3" ht="12.75">
      <c r="B8" s="2">
        <v>0.1</v>
      </c>
      <c r="C8" s="1">
        <f t="shared" si="0"/>
        <v>3.794733192202055</v>
      </c>
    </row>
    <row r="9" spans="2:3" ht="12.75">
      <c r="B9" s="2">
        <v>0.05</v>
      </c>
      <c r="C9" s="1">
        <f t="shared" si="0"/>
        <v>5.366563145999495</v>
      </c>
    </row>
    <row r="10" spans="2:3" ht="12.75">
      <c r="B10" s="2">
        <v>0.01</v>
      </c>
      <c r="C10" s="1">
        <f t="shared" si="0"/>
        <v>11.999999999999998</v>
      </c>
    </row>
    <row r="11" spans="2:3" ht="12.75">
      <c r="B11" s="2">
        <v>0.005</v>
      </c>
      <c r="C11" s="1">
        <f t="shared" si="0"/>
        <v>16.97056274847714</v>
      </c>
    </row>
    <row r="12" spans="2:3" ht="12.75">
      <c r="B12" s="2">
        <v>0.001</v>
      </c>
      <c r="C12" s="1">
        <f t="shared" si="0"/>
        <v>37.94733192202055</v>
      </c>
    </row>
    <row r="13" spans="2:3" ht="12.75">
      <c r="B13" s="2">
        <v>0.0005</v>
      </c>
      <c r="C13" s="1">
        <f t="shared" si="0"/>
        <v>53.66563145999495</v>
      </c>
    </row>
    <row r="14" spans="2:3" ht="12.75">
      <c r="B14" s="2">
        <v>0.0001</v>
      </c>
      <c r="C14" s="1">
        <f t="shared" si="0"/>
        <v>120</v>
      </c>
    </row>
    <row r="15" spans="2:3" ht="12.75">
      <c r="B15" s="2">
        <v>5E-05</v>
      </c>
      <c r="C15" s="1">
        <f t="shared" si="0"/>
        <v>169.70562748477138</v>
      </c>
    </row>
    <row r="16" spans="2:3" ht="12.75">
      <c r="B16" s="2">
        <v>1E-05</v>
      </c>
      <c r="C16" s="1">
        <f t="shared" si="0"/>
        <v>379.4733192202055</v>
      </c>
    </row>
    <row r="17" spans="2:3" ht="12.75">
      <c r="B17" s="2">
        <v>5E-06</v>
      </c>
      <c r="C17" s="1">
        <f t="shared" si="0"/>
        <v>536.6563145999495</v>
      </c>
    </row>
    <row r="18" spans="2:3" ht="12.75">
      <c r="B18" s="2">
        <v>1E-06</v>
      </c>
      <c r="C18" s="1">
        <f t="shared" si="0"/>
        <v>1200</v>
      </c>
    </row>
    <row r="19" spans="2:3" ht="12.75">
      <c r="B19" s="2">
        <v>5E-07</v>
      </c>
      <c r="C19" s="1">
        <f t="shared" si="0"/>
        <v>1697.0562748477141</v>
      </c>
    </row>
    <row r="20" spans="2:3" ht="12.75">
      <c r="B20" s="2">
        <v>1E-07</v>
      </c>
      <c r="C20" s="1">
        <f t="shared" si="0"/>
        <v>3794.733192202055</v>
      </c>
    </row>
    <row r="21" spans="2:3" ht="12.75">
      <c r="B21" s="2">
        <v>5E-08</v>
      </c>
      <c r="C21" s="1">
        <f t="shared" si="0"/>
        <v>5366.563145999495</v>
      </c>
    </row>
    <row r="22" spans="2:3" ht="12.75">
      <c r="B22" s="2">
        <v>1E-08</v>
      </c>
      <c r="C22" s="1">
        <f t="shared" si="0"/>
        <v>11999.999999999998</v>
      </c>
    </row>
    <row r="23" spans="2:3" ht="12.75">
      <c r="B23" s="2">
        <v>5E-09</v>
      </c>
      <c r="C23" s="1">
        <f t="shared" si="0"/>
        <v>16970.56274847714</v>
      </c>
    </row>
    <row r="24" spans="2:3" ht="12.75">
      <c r="B24" s="2">
        <v>1E-09</v>
      </c>
      <c r="C24" s="1">
        <f t="shared" si="0"/>
        <v>37947.331922020545</v>
      </c>
    </row>
    <row r="25" spans="2:3" ht="12.75">
      <c r="B25" s="2">
        <v>5E-10</v>
      </c>
      <c r="C25" s="1">
        <f t="shared" si="0"/>
        <v>53665.63145999495</v>
      </c>
    </row>
    <row r="26" spans="2:3" ht="12.75">
      <c r="B26" s="2">
        <v>1E-10</v>
      </c>
      <c r="C26" s="1">
        <f t="shared" si="0"/>
        <v>119999.99999999999</v>
      </c>
    </row>
    <row r="27" spans="2:3" ht="12.75">
      <c r="B27" s="2">
        <v>5E-11</v>
      </c>
      <c r="C27" s="1">
        <f t="shared" si="0"/>
        <v>169705.6274847714</v>
      </c>
    </row>
    <row r="28" spans="2:3" ht="12.75">
      <c r="B28" s="2">
        <v>1E-11</v>
      </c>
      <c r="C28" s="1">
        <f t="shared" si="0"/>
        <v>379473.31922020554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33">
      <selection activeCell="C46" sqref="C46"/>
    </sheetView>
  </sheetViews>
  <sheetFormatPr defaultColWidth="9.140625" defaultRowHeight="12.75"/>
  <cols>
    <col min="2" max="7" width="12.7109375" style="0" customWidth="1"/>
  </cols>
  <sheetData>
    <row r="1" ht="12.75">
      <c r="A1" t="s">
        <v>60</v>
      </c>
    </row>
    <row r="3" ht="12.75">
      <c r="A3" s="6" t="s">
        <v>67</v>
      </c>
    </row>
    <row r="4" ht="12.75">
      <c r="A4" t="s">
        <v>61</v>
      </c>
    </row>
    <row r="5" spans="2:6" ht="12.75">
      <c r="B5" t="s">
        <v>62</v>
      </c>
      <c r="F5" s="3" t="s">
        <v>79</v>
      </c>
    </row>
    <row r="6" ht="12.75">
      <c r="A6" t="s">
        <v>64</v>
      </c>
    </row>
    <row r="7" ht="12.75">
      <c r="B7" t="s">
        <v>65</v>
      </c>
    </row>
    <row r="8" ht="12.75">
      <c r="A8" t="s">
        <v>63</v>
      </c>
    </row>
    <row r="9" spans="2:6" ht="12.75">
      <c r="B9" s="6" t="s">
        <v>66</v>
      </c>
      <c r="F9" s="3" t="s">
        <v>80</v>
      </c>
    </row>
    <row r="11" ht="12.75">
      <c r="A11" s="6" t="s">
        <v>68</v>
      </c>
    </row>
    <row r="12" ht="12.75">
      <c r="A12" s="9" t="s">
        <v>69</v>
      </c>
    </row>
    <row r="13" spans="1:6" ht="12.75">
      <c r="A13" s="9"/>
      <c r="B13" t="s">
        <v>70</v>
      </c>
      <c r="E13" t="s">
        <v>71</v>
      </c>
      <c r="F13" s="3" t="s">
        <v>81</v>
      </c>
    </row>
    <row r="14" ht="12.75">
      <c r="A14" s="9" t="s">
        <v>72</v>
      </c>
    </row>
    <row r="15" spans="1:6" ht="12.75">
      <c r="A15" s="9"/>
      <c r="B15" t="s">
        <v>73</v>
      </c>
      <c r="F15" s="3" t="s">
        <v>82</v>
      </c>
    </row>
    <row r="16" ht="12.75">
      <c r="A16" s="9" t="s">
        <v>74</v>
      </c>
    </row>
    <row r="17" spans="1:2" ht="12.75">
      <c r="A17" s="9"/>
      <c r="B17" t="s">
        <v>75</v>
      </c>
    </row>
    <row r="18" spans="1:2" ht="12.75">
      <c r="A18" s="9"/>
      <c r="B18" t="s">
        <v>76</v>
      </c>
    </row>
    <row r="19" spans="1:6" ht="12.75">
      <c r="A19" s="9"/>
      <c r="B19" s="6" t="s">
        <v>77</v>
      </c>
      <c r="F19" s="3" t="s">
        <v>83</v>
      </c>
    </row>
    <row r="20" ht="12.75">
      <c r="A20" s="9"/>
    </row>
    <row r="21" ht="12.75">
      <c r="A21" s="6" t="s">
        <v>55</v>
      </c>
    </row>
    <row r="22" ht="12.75">
      <c r="A22" s="9" t="s">
        <v>78</v>
      </c>
    </row>
    <row r="23" spans="1:6" ht="12.75">
      <c r="A23" s="9"/>
      <c r="B23" t="s">
        <v>76</v>
      </c>
      <c r="F23" s="3" t="s">
        <v>83</v>
      </c>
    </row>
    <row r="24" spans="1:6" ht="12.75">
      <c r="A24" s="6"/>
      <c r="B24" t="s">
        <v>84</v>
      </c>
      <c r="F24" s="3" t="s">
        <v>85</v>
      </c>
    </row>
    <row r="25" spans="1:2" ht="12.75">
      <c r="A25" s="6"/>
      <c r="B25" t="s">
        <v>86</v>
      </c>
    </row>
    <row r="26" spans="1:6" ht="12.75">
      <c r="A26" s="6"/>
      <c r="B26" s="6" t="s">
        <v>87</v>
      </c>
      <c r="F26" s="3" t="s">
        <v>88</v>
      </c>
    </row>
    <row r="27" ht="12.75">
      <c r="A27" s="6"/>
    </row>
    <row r="28" ht="12.75">
      <c r="A28" s="6" t="s">
        <v>89</v>
      </c>
    </row>
    <row r="29" ht="12.75">
      <c r="A29" s="9" t="s">
        <v>90</v>
      </c>
    </row>
    <row r="30" spans="1:2" ht="12.75">
      <c r="A30" s="6"/>
      <c r="B30" t="s">
        <v>91</v>
      </c>
    </row>
    <row r="31" ht="12.75">
      <c r="A31" s="9" t="s">
        <v>92</v>
      </c>
    </row>
    <row r="32" spans="1:6" ht="12.75">
      <c r="A32" s="6"/>
      <c r="B32" s="6" t="s">
        <v>94</v>
      </c>
      <c r="F32" s="3" t="s">
        <v>93</v>
      </c>
    </row>
    <row r="33" ht="12.75">
      <c r="A33" s="6"/>
    </row>
    <row r="34" ht="12.75">
      <c r="A34" s="6"/>
    </row>
    <row r="35" spans="2:4" ht="12.75">
      <c r="B35" s="6" t="s">
        <v>28</v>
      </c>
      <c r="C35">
        <v>1500</v>
      </c>
      <c r="D35" t="s">
        <v>1</v>
      </c>
    </row>
    <row r="36" spans="2:4" ht="12.75">
      <c r="B36" s="6" t="s">
        <v>27</v>
      </c>
      <c r="C36">
        <v>100</v>
      </c>
      <c r="D36" t="s">
        <v>2</v>
      </c>
    </row>
    <row r="38" spans="2:7" ht="12.75">
      <c r="B38" s="5" t="s">
        <v>22</v>
      </c>
      <c r="C38" s="5" t="s">
        <v>29</v>
      </c>
      <c r="D38" s="5" t="s">
        <v>58</v>
      </c>
      <c r="E38" s="6" t="s">
        <v>59</v>
      </c>
      <c r="F38" s="5" t="s">
        <v>34</v>
      </c>
      <c r="G38" s="5" t="s">
        <v>31</v>
      </c>
    </row>
    <row r="39" spans="5:7" ht="12.75">
      <c r="E39" s="6" t="s">
        <v>33</v>
      </c>
      <c r="F39" s="6" t="s">
        <v>33</v>
      </c>
      <c r="G39" s="6" t="s">
        <v>32</v>
      </c>
    </row>
    <row r="40" spans="2:7" ht="12.75">
      <c r="B40">
        <v>1</v>
      </c>
      <c r="C40" s="4">
        <f aca="true" t="shared" si="0" ref="C40:C58">B40*1000000*$C$36/(8*$C$35*1000)</f>
        <v>8.333333333333334</v>
      </c>
      <c r="D40" s="2">
        <f>(1.2)^2/(C40^2)</f>
        <v>0.020735999999999994</v>
      </c>
      <c r="E40" s="2">
        <f>C40^2/1.5</f>
        <v>46.296296296296305</v>
      </c>
      <c r="F40" s="1">
        <f>($C$36/1000)*E40/C40</f>
        <v>0.5555555555555557</v>
      </c>
      <c r="G40" s="1">
        <f>F40*(1000/$C$36)</f>
        <v>5.555555555555557</v>
      </c>
    </row>
    <row r="41" spans="2:7" ht="12.75">
      <c r="B41">
        <v>5</v>
      </c>
      <c r="C41" s="4">
        <f t="shared" si="0"/>
        <v>41.666666666666664</v>
      </c>
      <c r="D41" s="2">
        <f aca="true" t="shared" si="1" ref="D41:D58">(1.2)^2/(C41^2)</f>
        <v>0.0008294400000000001</v>
      </c>
      <c r="E41" s="2">
        <f>C41^2/1.5</f>
        <v>1157.4074074074072</v>
      </c>
      <c r="F41" s="1">
        <f aca="true" t="shared" si="2" ref="F41:F58">($C$36/1000)*E41/C41</f>
        <v>2.7777777777777772</v>
      </c>
      <c r="G41" s="1">
        <f aca="true" t="shared" si="3" ref="G41:G58">F41*(1000/$C$36)</f>
        <v>27.77777777777777</v>
      </c>
    </row>
    <row r="42" spans="2:7" ht="12.75">
      <c r="B42">
        <v>10</v>
      </c>
      <c r="C42" s="4">
        <f t="shared" si="0"/>
        <v>83.33333333333333</v>
      </c>
      <c r="D42" s="2">
        <f t="shared" si="1"/>
        <v>0.00020736000000000002</v>
      </c>
      <c r="E42" s="2">
        <f aca="true" t="shared" si="4" ref="E42:E58">C42^2/1.5</f>
        <v>4629.629629629629</v>
      </c>
      <c r="F42" s="1">
        <f t="shared" si="2"/>
        <v>5.5555555555555545</v>
      </c>
      <c r="G42" s="1">
        <f t="shared" si="3"/>
        <v>55.55555555555554</v>
      </c>
    </row>
    <row r="43" spans="2:7" ht="12.75">
      <c r="B43">
        <v>25</v>
      </c>
      <c r="C43" s="4">
        <f t="shared" si="0"/>
        <v>208.33333333333334</v>
      </c>
      <c r="D43" s="2">
        <f t="shared" si="1"/>
        <v>3.31776E-05</v>
      </c>
      <c r="E43" s="2">
        <f t="shared" si="4"/>
        <v>28935.185185185186</v>
      </c>
      <c r="F43" s="1">
        <f t="shared" si="2"/>
        <v>13.88888888888889</v>
      </c>
      <c r="G43" s="1">
        <f t="shared" si="3"/>
        <v>138.88888888888889</v>
      </c>
    </row>
    <row r="44" spans="2:7" ht="12.75">
      <c r="B44">
        <v>50</v>
      </c>
      <c r="C44" s="4">
        <f t="shared" si="0"/>
        <v>416.6666666666667</v>
      </c>
      <c r="D44" s="2">
        <f t="shared" si="1"/>
        <v>8.2944E-06</v>
      </c>
      <c r="E44" s="2">
        <f t="shared" si="4"/>
        <v>115740.74074074074</v>
      </c>
      <c r="F44" s="1">
        <f t="shared" si="2"/>
        <v>27.77777777777778</v>
      </c>
      <c r="G44" s="1">
        <f t="shared" si="3"/>
        <v>277.77777777777777</v>
      </c>
    </row>
    <row r="45" spans="2:7" ht="12.75">
      <c r="B45">
        <v>75</v>
      </c>
      <c r="C45" s="4">
        <f t="shared" si="0"/>
        <v>625</v>
      </c>
      <c r="D45" s="2">
        <f>(1.2)^2/(C45^2)</f>
        <v>3.6864E-06</v>
      </c>
      <c r="E45" s="2">
        <f t="shared" si="4"/>
        <v>260416.66666666666</v>
      </c>
      <c r="F45" s="1">
        <f t="shared" si="2"/>
        <v>41.66666666666667</v>
      </c>
      <c r="G45" s="1">
        <f t="shared" si="3"/>
        <v>416.66666666666674</v>
      </c>
    </row>
    <row r="46" spans="2:7" ht="12.75">
      <c r="B46">
        <v>100</v>
      </c>
      <c r="C46" s="4">
        <f t="shared" si="0"/>
        <v>833.3333333333334</v>
      </c>
      <c r="D46" s="2">
        <f t="shared" si="1"/>
        <v>2.0736E-06</v>
      </c>
      <c r="E46" s="2">
        <f t="shared" si="4"/>
        <v>462962.962962963</v>
      </c>
      <c r="F46" s="1">
        <f t="shared" si="2"/>
        <v>55.55555555555556</v>
      </c>
      <c r="G46" s="1">
        <f t="shared" si="3"/>
        <v>555.5555555555555</v>
      </c>
    </row>
    <row r="47" spans="2:7" ht="12.75">
      <c r="B47">
        <v>250</v>
      </c>
      <c r="C47" s="4">
        <f t="shared" si="0"/>
        <v>2083.3333333333335</v>
      </c>
      <c r="D47" s="2">
        <f t="shared" si="1"/>
        <v>3.3177599999999997E-07</v>
      </c>
      <c r="E47" s="2">
        <f t="shared" si="4"/>
        <v>2893518.5185185187</v>
      </c>
      <c r="F47" s="1">
        <f t="shared" si="2"/>
        <v>138.88888888888889</v>
      </c>
      <c r="G47" s="1">
        <f t="shared" si="3"/>
        <v>1388.888888888889</v>
      </c>
    </row>
    <row r="48" spans="2:7" ht="12.75">
      <c r="B48">
        <v>500</v>
      </c>
      <c r="C48" s="4">
        <f t="shared" si="0"/>
        <v>4166.666666666667</v>
      </c>
      <c r="D48" s="2">
        <f t="shared" si="1"/>
        <v>8.294399999999999E-08</v>
      </c>
      <c r="E48" s="2">
        <f t="shared" si="4"/>
        <v>11574074.074074075</v>
      </c>
      <c r="F48" s="1">
        <f t="shared" si="2"/>
        <v>277.77777777777777</v>
      </c>
      <c r="G48" s="1">
        <f t="shared" si="3"/>
        <v>2777.777777777778</v>
      </c>
    </row>
    <row r="49" spans="2:7" ht="12.75">
      <c r="B49">
        <v>750</v>
      </c>
      <c r="C49" s="4">
        <f t="shared" si="0"/>
        <v>6250</v>
      </c>
      <c r="D49" s="2">
        <f t="shared" si="1"/>
        <v>3.6864E-08</v>
      </c>
      <c r="E49" s="2">
        <f t="shared" si="4"/>
        <v>26041666.666666668</v>
      </c>
      <c r="F49" s="1">
        <f t="shared" si="2"/>
        <v>416.66666666666674</v>
      </c>
      <c r="G49" s="1">
        <f t="shared" si="3"/>
        <v>4166.666666666668</v>
      </c>
    </row>
    <row r="50" spans="2:7" ht="12.75">
      <c r="B50">
        <v>1000</v>
      </c>
      <c r="C50" s="4">
        <f t="shared" si="0"/>
        <v>8333.333333333334</v>
      </c>
      <c r="D50" s="2">
        <f t="shared" si="1"/>
        <v>2.0735999999999998E-08</v>
      </c>
      <c r="E50" s="2">
        <f t="shared" si="4"/>
        <v>46296296.2962963</v>
      </c>
      <c r="F50" s="1">
        <f t="shared" si="2"/>
        <v>555.5555555555555</v>
      </c>
      <c r="G50" s="1">
        <f t="shared" si="3"/>
        <v>5555.555555555556</v>
      </c>
    </row>
    <row r="51" spans="2:7" ht="12.75">
      <c r="B51">
        <v>1250</v>
      </c>
      <c r="C51" s="4">
        <f t="shared" si="0"/>
        <v>10416.666666666666</v>
      </c>
      <c r="D51" s="2">
        <f t="shared" si="1"/>
        <v>1.3271040000000001E-08</v>
      </c>
      <c r="E51" s="2">
        <f t="shared" si="4"/>
        <v>72337962.96296296</v>
      </c>
      <c r="F51" s="1">
        <f t="shared" si="2"/>
        <v>694.4444444444445</v>
      </c>
      <c r="G51" s="1">
        <f t="shared" si="3"/>
        <v>6944.444444444444</v>
      </c>
    </row>
    <row r="52" spans="2:7" ht="12.75">
      <c r="B52">
        <v>1500</v>
      </c>
      <c r="C52" s="4">
        <f t="shared" si="0"/>
        <v>12500</v>
      </c>
      <c r="D52" s="2">
        <f t="shared" si="1"/>
        <v>9.216E-09</v>
      </c>
      <c r="E52" s="2">
        <f t="shared" si="4"/>
        <v>104166666.66666667</v>
      </c>
      <c r="F52" s="1">
        <f t="shared" si="2"/>
        <v>833.3333333333335</v>
      </c>
      <c r="G52" s="1">
        <f t="shared" si="3"/>
        <v>8333.333333333336</v>
      </c>
    </row>
    <row r="53" spans="2:7" ht="12.75">
      <c r="B53">
        <v>1750</v>
      </c>
      <c r="C53" s="4">
        <f t="shared" si="0"/>
        <v>14583.333333333334</v>
      </c>
      <c r="D53" s="2">
        <f t="shared" si="1"/>
        <v>6.770938775510203E-09</v>
      </c>
      <c r="E53" s="2">
        <f t="shared" si="4"/>
        <v>141782407.40740743</v>
      </c>
      <c r="F53" s="1">
        <f t="shared" si="2"/>
        <v>972.2222222222224</v>
      </c>
      <c r="G53" s="1">
        <f t="shared" si="3"/>
        <v>9722.222222222224</v>
      </c>
    </row>
    <row r="54" spans="2:7" ht="12.75">
      <c r="B54">
        <v>2000</v>
      </c>
      <c r="C54" s="4">
        <f t="shared" si="0"/>
        <v>16666.666666666668</v>
      </c>
      <c r="D54" s="2">
        <f t="shared" si="1"/>
        <v>5.1839999999999995E-09</v>
      </c>
      <c r="E54" s="2">
        <f t="shared" si="4"/>
        <v>185185185.1851852</v>
      </c>
      <c r="F54" s="1">
        <f t="shared" si="2"/>
        <v>1111.111111111111</v>
      </c>
      <c r="G54" s="1">
        <f t="shared" si="3"/>
        <v>11111.111111111111</v>
      </c>
    </row>
    <row r="55" spans="2:7" ht="12.75">
      <c r="B55">
        <v>2500</v>
      </c>
      <c r="C55" s="4">
        <f t="shared" si="0"/>
        <v>20833.333333333332</v>
      </c>
      <c r="D55" s="2">
        <f t="shared" si="1"/>
        <v>3.3177600000000003E-09</v>
      </c>
      <c r="E55" s="2">
        <f t="shared" si="4"/>
        <v>289351851.8518518</v>
      </c>
      <c r="F55" s="1">
        <f t="shared" si="2"/>
        <v>1388.888888888889</v>
      </c>
      <c r="G55" s="1">
        <f t="shared" si="3"/>
        <v>13888.888888888889</v>
      </c>
    </row>
    <row r="56" spans="2:7" ht="12.75">
      <c r="B56">
        <v>5000</v>
      </c>
      <c r="C56" s="4">
        <f t="shared" si="0"/>
        <v>41666.666666666664</v>
      </c>
      <c r="D56" s="2">
        <f t="shared" si="1"/>
        <v>8.294400000000001E-10</v>
      </c>
      <c r="E56" s="2">
        <f t="shared" si="4"/>
        <v>1157407407.4074073</v>
      </c>
      <c r="F56" s="1">
        <f t="shared" si="2"/>
        <v>2777.777777777778</v>
      </c>
      <c r="G56" s="1">
        <f t="shared" si="3"/>
        <v>27777.777777777777</v>
      </c>
    </row>
    <row r="57" spans="2:7" ht="12.75">
      <c r="B57">
        <v>7500</v>
      </c>
      <c r="C57" s="4">
        <f t="shared" si="0"/>
        <v>62500</v>
      </c>
      <c r="D57" s="2">
        <f t="shared" si="1"/>
        <v>3.6864E-10</v>
      </c>
      <c r="E57" s="2">
        <f t="shared" si="4"/>
        <v>2604166666.6666665</v>
      </c>
      <c r="F57" s="1">
        <f t="shared" si="2"/>
        <v>4166.666666666666</v>
      </c>
      <c r="G57" s="1">
        <f t="shared" si="3"/>
        <v>41666.66666666666</v>
      </c>
    </row>
    <row r="58" spans="2:7" ht="12.75">
      <c r="B58">
        <v>10000</v>
      </c>
      <c r="C58" s="4">
        <f t="shared" si="0"/>
        <v>83333.33333333333</v>
      </c>
      <c r="D58" s="2">
        <f t="shared" si="1"/>
        <v>2.0736000000000002E-10</v>
      </c>
      <c r="E58" s="2">
        <f t="shared" si="4"/>
        <v>4629629629.629629</v>
      </c>
      <c r="F58" s="1">
        <f t="shared" si="2"/>
        <v>5555.555555555556</v>
      </c>
      <c r="G58" s="1">
        <f t="shared" si="3"/>
        <v>55555.555555555555</v>
      </c>
    </row>
    <row r="60" spans="3:7" ht="12.75">
      <c r="C60" s="3" t="s">
        <v>3</v>
      </c>
      <c r="D60" s="3" t="s">
        <v>4</v>
      </c>
      <c r="E60" s="3" t="s">
        <v>57</v>
      </c>
      <c r="F60" s="10" t="s">
        <v>95</v>
      </c>
      <c r="G60" s="10" t="s">
        <v>96</v>
      </c>
    </row>
    <row r="61" ht="12.75">
      <c r="C61" t="s">
        <v>30</v>
      </c>
    </row>
    <row r="66" ht="12.75">
      <c r="B66" t="s">
        <v>35</v>
      </c>
    </row>
    <row r="67" ht="12.75">
      <c r="B67" t="s">
        <v>36</v>
      </c>
    </row>
    <row r="68" ht="12.75">
      <c r="B68" t="s">
        <v>37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5">
      <selection activeCell="F20" sqref="F20"/>
    </sheetView>
  </sheetViews>
  <sheetFormatPr defaultColWidth="9.140625" defaultRowHeight="12.75"/>
  <cols>
    <col min="2" max="4" width="12.7109375" style="0" customWidth="1"/>
  </cols>
  <sheetData>
    <row r="1" ht="12.75">
      <c r="A1" t="s">
        <v>38</v>
      </c>
    </row>
    <row r="3" ht="12.75">
      <c r="A3" s="6" t="s">
        <v>98</v>
      </c>
    </row>
    <row r="4" ht="12.75">
      <c r="A4" t="s">
        <v>97</v>
      </c>
    </row>
    <row r="5" spans="2:7" ht="12.75">
      <c r="B5" t="str">
        <f>'loss etc'!B15</f>
        <v>window = sqrt(1.5)/sqrt(loss)</v>
      </c>
      <c r="G5" s="3" t="s">
        <v>82</v>
      </c>
    </row>
    <row r="6" ht="12.75">
      <c r="A6" t="s">
        <v>99</v>
      </c>
    </row>
    <row r="8" ht="12.75">
      <c r="A8" s="6" t="s">
        <v>11</v>
      </c>
    </row>
    <row r="9" ht="12.75">
      <c r="A9" s="9" t="s">
        <v>103</v>
      </c>
    </row>
    <row r="10" spans="1:7" ht="12.75">
      <c r="A10" s="3"/>
      <c r="B10" t="s">
        <v>104</v>
      </c>
      <c r="G10" s="3" t="s">
        <v>105</v>
      </c>
    </row>
    <row r="11" spans="1:7" ht="12.75">
      <c r="A11" s="9" t="s">
        <v>106</v>
      </c>
      <c r="G11" s="3"/>
    </row>
    <row r="12" ht="12.75">
      <c r="A12" t="s">
        <v>107</v>
      </c>
    </row>
    <row r="13" ht="12.75">
      <c r="A13" t="s">
        <v>108</v>
      </c>
    </row>
    <row r="14" ht="12.75">
      <c r="B14" t="s">
        <v>112</v>
      </c>
    </row>
    <row r="15" ht="12.75">
      <c r="B15" t="s">
        <v>101</v>
      </c>
    </row>
    <row r="16" ht="12.75">
      <c r="B16" t="s">
        <v>100</v>
      </c>
    </row>
    <row r="17" ht="12.75">
      <c r="B17" t="s">
        <v>102</v>
      </c>
    </row>
    <row r="18" ht="12.75">
      <c r="A18" t="s">
        <v>109</v>
      </c>
    </row>
    <row r="19" spans="2:7" ht="12.75">
      <c r="B19" t="s">
        <v>110</v>
      </c>
      <c r="G19" s="3" t="s">
        <v>111</v>
      </c>
    </row>
    <row r="20" ht="12.75">
      <c r="G20" s="3"/>
    </row>
    <row r="21" ht="12.75">
      <c r="G21" s="3"/>
    </row>
    <row r="22" spans="2:4" ht="12.75">
      <c r="B22" s="7" t="s">
        <v>25</v>
      </c>
      <c r="C22" s="6" t="s">
        <v>39</v>
      </c>
      <c r="D22" s="6" t="s">
        <v>56</v>
      </c>
    </row>
    <row r="23" spans="2:4" ht="12.75">
      <c r="B23" s="7"/>
      <c r="C23" s="6"/>
      <c r="D23" s="6" t="s">
        <v>33</v>
      </c>
    </row>
    <row r="24" spans="2:4" ht="12.75">
      <c r="B24" s="2">
        <v>0.5</v>
      </c>
      <c r="C24" s="2">
        <f>1.2/SQRT(B24)</f>
        <v>1.6970562748477138</v>
      </c>
      <c r="D24" s="2">
        <f>2*C24/3</f>
        <v>1.1313708498984758</v>
      </c>
    </row>
    <row r="25" spans="2:4" ht="12.75">
      <c r="B25" s="2">
        <v>0.2</v>
      </c>
      <c r="C25" s="2">
        <f aca="true" t="shared" si="0" ref="C25:C46">1.2/SQRT(B25)</f>
        <v>2.6832815729997477</v>
      </c>
      <c r="D25" s="2">
        <f aca="true" t="shared" si="1" ref="D25:D46">2*C25/3</f>
        <v>1.7888543819998317</v>
      </c>
    </row>
    <row r="26" spans="2:4" ht="12.75">
      <c r="B26" s="2">
        <v>0.1</v>
      </c>
      <c r="C26" s="2">
        <f t="shared" si="0"/>
        <v>3.794733192202055</v>
      </c>
      <c r="D26" s="2">
        <f t="shared" si="1"/>
        <v>2.5298221281347035</v>
      </c>
    </row>
    <row r="27" spans="2:4" ht="12.75">
      <c r="B27" s="2">
        <v>0.05</v>
      </c>
      <c r="C27" s="2">
        <f t="shared" si="0"/>
        <v>5.366563145999495</v>
      </c>
      <c r="D27" s="2">
        <f t="shared" si="1"/>
        <v>3.5777087639996634</v>
      </c>
    </row>
    <row r="28" spans="2:4" ht="12.75">
      <c r="B28" s="2">
        <v>0.01</v>
      </c>
      <c r="C28" s="2">
        <f t="shared" si="0"/>
        <v>11.999999999999998</v>
      </c>
      <c r="D28" s="2">
        <f t="shared" si="1"/>
        <v>7.999999999999999</v>
      </c>
    </row>
    <row r="29" spans="2:4" ht="12.75">
      <c r="B29" s="2">
        <v>0.005</v>
      </c>
      <c r="C29" s="2">
        <f t="shared" si="0"/>
        <v>16.97056274847714</v>
      </c>
      <c r="D29" s="2">
        <f t="shared" si="1"/>
        <v>11.31370849898476</v>
      </c>
    </row>
    <row r="30" spans="2:4" ht="12.75">
      <c r="B30" s="2">
        <v>0.001</v>
      </c>
      <c r="C30" s="2">
        <f t="shared" si="0"/>
        <v>37.94733192202055</v>
      </c>
      <c r="D30" s="2">
        <f t="shared" si="1"/>
        <v>25.298221281347036</v>
      </c>
    </row>
    <row r="31" spans="2:4" ht="12.75">
      <c r="B31" s="2">
        <v>0.0005</v>
      </c>
      <c r="C31" s="2">
        <f t="shared" si="0"/>
        <v>53.66563145999495</v>
      </c>
      <c r="D31" s="2">
        <f t="shared" si="1"/>
        <v>35.77708763999663</v>
      </c>
    </row>
    <row r="32" spans="2:4" ht="12.75">
      <c r="B32" s="2">
        <v>0.0001</v>
      </c>
      <c r="C32" s="2">
        <f t="shared" si="0"/>
        <v>120</v>
      </c>
      <c r="D32" s="2">
        <f t="shared" si="1"/>
        <v>80</v>
      </c>
    </row>
    <row r="33" spans="2:4" ht="12.75">
      <c r="B33" s="2">
        <v>5E-05</v>
      </c>
      <c r="C33" s="2">
        <f t="shared" si="0"/>
        <v>169.70562748477138</v>
      </c>
      <c r="D33" s="2">
        <f t="shared" si="1"/>
        <v>113.1370849898476</v>
      </c>
    </row>
    <row r="34" spans="2:4" ht="12.75">
      <c r="B34" s="2">
        <v>1E-05</v>
      </c>
      <c r="C34" s="2">
        <f t="shared" si="0"/>
        <v>379.4733192202055</v>
      </c>
      <c r="D34" s="2">
        <f t="shared" si="1"/>
        <v>252.98221281347034</v>
      </c>
    </row>
    <row r="35" spans="2:4" ht="12.75">
      <c r="B35" s="2">
        <v>5E-06</v>
      </c>
      <c r="C35" s="2">
        <f t="shared" si="0"/>
        <v>536.6563145999495</v>
      </c>
      <c r="D35" s="2">
        <f t="shared" si="1"/>
        <v>357.7708763999663</v>
      </c>
    </row>
    <row r="36" spans="2:4" ht="12.75">
      <c r="B36" s="2">
        <v>1E-06</v>
      </c>
      <c r="C36" s="2">
        <f t="shared" si="0"/>
        <v>1200</v>
      </c>
      <c r="D36" s="2">
        <f t="shared" si="1"/>
        <v>800</v>
      </c>
    </row>
    <row r="37" spans="2:4" ht="12.75">
      <c r="B37" s="2">
        <v>5E-07</v>
      </c>
      <c r="C37" s="2">
        <f t="shared" si="0"/>
        <v>1697.0562748477141</v>
      </c>
      <c r="D37" s="2">
        <f>2*C37/3</f>
        <v>1131.370849898476</v>
      </c>
    </row>
    <row r="38" spans="2:4" ht="12.75">
      <c r="B38" s="2">
        <v>1E-07</v>
      </c>
      <c r="C38" s="2">
        <f t="shared" si="0"/>
        <v>3794.733192202055</v>
      </c>
      <c r="D38" s="2">
        <f t="shared" si="1"/>
        <v>2529.8221281347032</v>
      </c>
    </row>
    <row r="39" spans="2:4" ht="12.75">
      <c r="B39" s="2">
        <v>5E-08</v>
      </c>
      <c r="C39" s="2">
        <f t="shared" si="0"/>
        <v>5366.563145999495</v>
      </c>
      <c r="D39" s="2">
        <f t="shared" si="1"/>
        <v>3577.708763999663</v>
      </c>
    </row>
    <row r="40" spans="2:4" ht="12.75">
      <c r="B40" s="2">
        <v>1E-08</v>
      </c>
      <c r="C40" s="2">
        <f t="shared" si="0"/>
        <v>11999.999999999998</v>
      </c>
      <c r="D40" s="2">
        <f t="shared" si="1"/>
        <v>7999.999999999999</v>
      </c>
    </row>
    <row r="41" spans="2:4" ht="12.75">
      <c r="B41" s="2">
        <v>5E-09</v>
      </c>
      <c r="C41" s="2">
        <f t="shared" si="0"/>
        <v>16970.56274847714</v>
      </c>
      <c r="D41" s="2">
        <f t="shared" si="1"/>
        <v>11313.708498984759</v>
      </c>
    </row>
    <row r="42" spans="2:4" ht="12.75">
      <c r="B42" s="2">
        <v>1E-09</v>
      </c>
      <c r="C42" s="2">
        <f t="shared" si="0"/>
        <v>37947.331922020545</v>
      </c>
      <c r="D42" s="2">
        <f t="shared" si="1"/>
        <v>25298.22128134703</v>
      </c>
    </row>
    <row r="43" spans="2:4" ht="12.75">
      <c r="B43" s="2">
        <v>5E-10</v>
      </c>
      <c r="C43" s="2">
        <f t="shared" si="0"/>
        <v>53665.63145999495</v>
      </c>
      <c r="D43" s="2">
        <f t="shared" si="1"/>
        <v>35777.08763999663</v>
      </c>
    </row>
    <row r="44" spans="2:4" ht="12.75">
      <c r="B44" s="2">
        <v>1E-10</v>
      </c>
      <c r="C44" s="2">
        <f t="shared" si="0"/>
        <v>119999.99999999999</v>
      </c>
      <c r="D44" s="2">
        <f t="shared" si="1"/>
        <v>79999.99999999999</v>
      </c>
    </row>
    <row r="45" spans="2:4" ht="12.75">
      <c r="B45" s="2">
        <v>5E-11</v>
      </c>
      <c r="C45" s="2">
        <f t="shared" si="0"/>
        <v>169705.6274847714</v>
      </c>
      <c r="D45" s="2">
        <f t="shared" si="1"/>
        <v>113137.0849898476</v>
      </c>
    </row>
    <row r="46" spans="2:4" ht="12.75">
      <c r="B46" s="2">
        <v>1E-11</v>
      </c>
      <c r="C46" s="2">
        <f t="shared" si="0"/>
        <v>379473.31922020554</v>
      </c>
      <c r="D46" s="2">
        <f t="shared" si="1"/>
        <v>252982.21281347037</v>
      </c>
    </row>
    <row r="48" spans="3:4" ht="12.75">
      <c r="C48" s="3" t="s">
        <v>5</v>
      </c>
      <c r="D48" s="3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6">
      <selection activeCell="D56" sqref="D56"/>
    </sheetView>
  </sheetViews>
  <sheetFormatPr defaultColWidth="9.140625" defaultRowHeight="12.75"/>
  <cols>
    <col min="2" max="3" width="12.7109375" style="0" customWidth="1"/>
    <col min="4" max="4" width="23.28125" style="0" customWidth="1"/>
    <col min="5" max="5" width="12.7109375" style="0" customWidth="1"/>
  </cols>
  <sheetData>
    <row r="1" ht="12.75">
      <c r="A1" t="s">
        <v>40</v>
      </c>
    </row>
    <row r="5" spans="2:6" ht="12.75">
      <c r="B5" t="s">
        <v>7</v>
      </c>
      <c r="C5">
        <v>10000</v>
      </c>
      <c r="D5" t="s">
        <v>8</v>
      </c>
      <c r="F5" t="s">
        <v>43</v>
      </c>
    </row>
    <row r="6" spans="2:4" ht="12.75">
      <c r="B6" t="s">
        <v>9</v>
      </c>
      <c r="C6">
        <v>1500</v>
      </c>
      <c r="D6" t="s">
        <v>1</v>
      </c>
    </row>
    <row r="8" spans="2:6" ht="12.75">
      <c r="B8" t="s">
        <v>10</v>
      </c>
      <c r="C8">
        <f>C5*1000000/(1500*8)</f>
        <v>833333.3333333334</v>
      </c>
      <c r="F8" t="s">
        <v>45</v>
      </c>
    </row>
    <row r="9" spans="2:6" ht="12.75">
      <c r="B9" t="s">
        <v>0</v>
      </c>
      <c r="C9">
        <f>(1.2^2/C8^2)</f>
        <v>2.0736E-12</v>
      </c>
      <c r="F9" t="s">
        <v>46</v>
      </c>
    </row>
    <row r="11" spans="2:6" ht="12.75">
      <c r="B11" t="s">
        <v>121</v>
      </c>
      <c r="C11" s="2">
        <v>0.001</v>
      </c>
      <c r="F11" t="s">
        <v>41</v>
      </c>
    </row>
    <row r="12" spans="2:6" ht="12.75">
      <c r="B12" t="s">
        <v>122</v>
      </c>
      <c r="C12" s="2">
        <v>1E-07</v>
      </c>
      <c r="F12" t="s">
        <v>47</v>
      </c>
    </row>
    <row r="14" spans="2:6" ht="12.75">
      <c r="B14" t="s">
        <v>119</v>
      </c>
      <c r="C14">
        <v>38</v>
      </c>
      <c r="D14" t="s">
        <v>10</v>
      </c>
      <c r="F14" t="s">
        <v>42</v>
      </c>
    </row>
    <row r="15" spans="2:6" ht="12.75">
      <c r="B15" t="s">
        <v>120</v>
      </c>
      <c r="C15">
        <f>C8</f>
        <v>833333.3333333334</v>
      </c>
      <c r="D15" t="s">
        <v>10</v>
      </c>
      <c r="F15" t="s">
        <v>48</v>
      </c>
    </row>
    <row r="17" ht="12.75">
      <c r="A17" t="s">
        <v>49</v>
      </c>
    </row>
    <row r="19" spans="2:10" ht="12.75">
      <c r="B19" t="s">
        <v>12</v>
      </c>
      <c r="C19" t="s">
        <v>14</v>
      </c>
      <c r="J19" s="3" t="s">
        <v>130</v>
      </c>
    </row>
    <row r="20" spans="2:3" ht="12.75">
      <c r="B20" t="s">
        <v>12</v>
      </c>
      <c r="C20" s="2">
        <f>(LOG(C15)-LOG(C14))/(LOG(C12)-LOG(C11))</f>
        <v>-1.0852587893338912</v>
      </c>
    </row>
    <row r="21" ht="12.75">
      <c r="C21" s="2"/>
    </row>
    <row r="22" spans="1:3" ht="12.75">
      <c r="A22" t="s">
        <v>50</v>
      </c>
      <c r="C22" s="2"/>
    </row>
    <row r="24" spans="2:10" ht="12.75">
      <c r="B24" t="s">
        <v>44</v>
      </c>
      <c r="C24" s="3" t="s">
        <v>13</v>
      </c>
      <c r="J24" s="3" t="s">
        <v>131</v>
      </c>
    </row>
    <row r="25" ht="12.75">
      <c r="C25" s="3"/>
    </row>
    <row r="26" spans="1:3" ht="12.75">
      <c r="A26" t="s">
        <v>117</v>
      </c>
      <c r="C26" s="3"/>
    </row>
    <row r="27" spans="2:4" ht="12.75">
      <c r="B27" s="11" t="s">
        <v>44</v>
      </c>
      <c r="C27" s="11" t="s">
        <v>125</v>
      </c>
      <c r="D27" s="11"/>
    </row>
    <row r="28" spans="2:4" ht="12.75">
      <c r="B28" s="11" t="s">
        <v>118</v>
      </c>
      <c r="C28" s="11" t="s">
        <v>123</v>
      </c>
      <c r="D28" s="11"/>
    </row>
    <row r="29" spans="2:4" ht="12.75">
      <c r="B29" s="11"/>
      <c r="C29" s="11" t="s">
        <v>124</v>
      </c>
      <c r="D29" s="11"/>
    </row>
    <row r="31" ht="12.75">
      <c r="J31" s="3" t="s">
        <v>132</v>
      </c>
    </row>
    <row r="35" spans="2:5" ht="12.75">
      <c r="B35" s="6" t="s">
        <v>25</v>
      </c>
      <c r="C35" s="6" t="s">
        <v>39</v>
      </c>
      <c r="D35" s="6" t="s">
        <v>115</v>
      </c>
      <c r="E35" s="6" t="s">
        <v>113</v>
      </c>
    </row>
    <row r="36" spans="2:5" ht="12.75">
      <c r="B36" s="6"/>
      <c r="C36" s="6"/>
      <c r="D36" s="6" t="s">
        <v>116</v>
      </c>
      <c r="E36" s="6" t="s">
        <v>114</v>
      </c>
    </row>
    <row r="37" spans="2:5" ht="12.75">
      <c r="B37" s="2">
        <v>0.5</v>
      </c>
      <c r="C37" s="2">
        <f>1.2/SQRT(B37)</f>
        <v>1.6970562748477138</v>
      </c>
      <c r="D37" s="2">
        <f aca="true" t="shared" si="0" ref="D37:D59">(B37/$C$11)^$C$20*$C$14</f>
        <v>0.044740689966284844</v>
      </c>
      <c r="E37" s="2">
        <f>2*D37/3</f>
        <v>0.029827126644189895</v>
      </c>
    </row>
    <row r="38" spans="2:5" ht="12.75">
      <c r="B38" s="2">
        <v>0.2</v>
      </c>
      <c r="C38" s="2">
        <f aca="true" t="shared" si="1" ref="C38:C59">1.2/SQRT(B38)</f>
        <v>2.6832815729997477</v>
      </c>
      <c r="D38" s="2">
        <f t="shared" si="0"/>
        <v>0.12094016848608238</v>
      </c>
      <c r="E38" s="2">
        <f aca="true" t="shared" si="2" ref="E38:E59">2*D38/3</f>
        <v>0.08062677899072158</v>
      </c>
    </row>
    <row r="39" spans="2:5" ht="12.75">
      <c r="B39" s="2">
        <v>0.1</v>
      </c>
      <c r="C39" s="2">
        <f>1.2/SQRT(B39)</f>
        <v>3.794733192202055</v>
      </c>
      <c r="D39" s="2">
        <f t="shared" si="0"/>
        <v>0.25660553384523865</v>
      </c>
      <c r="E39" s="2">
        <f t="shared" si="2"/>
        <v>0.17107035589682576</v>
      </c>
    </row>
    <row r="40" spans="2:5" ht="12.75">
      <c r="B40" s="2">
        <v>0.05</v>
      </c>
      <c r="C40" s="2">
        <f t="shared" si="1"/>
        <v>5.366563145999495</v>
      </c>
      <c r="D40" s="2">
        <f t="shared" si="0"/>
        <v>0.544454343203413</v>
      </c>
      <c r="E40" s="2">
        <f>2*D40/3</f>
        <v>0.36296956213560866</v>
      </c>
    </row>
    <row r="41" spans="2:5" ht="12.75">
      <c r="B41" s="2">
        <v>0.01</v>
      </c>
      <c r="C41" s="2">
        <f>1.2/SQRT(B41)</f>
        <v>11.999999999999998</v>
      </c>
      <c r="D41" s="2">
        <f t="shared" si="0"/>
        <v>3.122660770259727</v>
      </c>
      <c r="E41" s="2">
        <f t="shared" si="2"/>
        <v>2.081773846839818</v>
      </c>
    </row>
    <row r="42" spans="2:5" ht="12.75">
      <c r="B42" s="2">
        <v>0.005</v>
      </c>
      <c r="C42" s="2">
        <f t="shared" si="1"/>
        <v>16.97056274847714</v>
      </c>
      <c r="D42" s="2">
        <f t="shared" si="0"/>
        <v>6.625524372924073</v>
      </c>
      <c r="E42" s="2">
        <f t="shared" si="2"/>
        <v>4.417016248616049</v>
      </c>
    </row>
    <row r="43" spans="2:5" ht="12.75">
      <c r="B43" s="2">
        <v>0.001</v>
      </c>
      <c r="C43" s="2">
        <f t="shared" si="1"/>
        <v>37.94733192202055</v>
      </c>
      <c r="D43" s="2">
        <f t="shared" si="0"/>
        <v>38</v>
      </c>
      <c r="E43" s="2">
        <f t="shared" si="2"/>
        <v>25.333333333333332</v>
      </c>
    </row>
    <row r="44" spans="2:5" ht="12.75">
      <c r="B44" s="2">
        <v>0.0005</v>
      </c>
      <c r="C44" s="2">
        <f t="shared" si="1"/>
        <v>53.66563145999495</v>
      </c>
      <c r="D44" s="2">
        <f t="shared" si="0"/>
        <v>80.62672979690129</v>
      </c>
      <c r="E44" s="2">
        <f t="shared" si="2"/>
        <v>53.751153197934194</v>
      </c>
    </row>
    <row r="45" spans="2:5" ht="12.75">
      <c r="B45" s="2">
        <v>0.0001</v>
      </c>
      <c r="C45" s="2">
        <f t="shared" si="1"/>
        <v>120</v>
      </c>
      <c r="D45" s="2">
        <f t="shared" si="0"/>
        <v>462.42615072142286</v>
      </c>
      <c r="E45" s="2">
        <f t="shared" si="2"/>
        <v>308.28410048094855</v>
      </c>
    </row>
    <row r="46" spans="2:5" ht="12.75">
      <c r="B46" s="2">
        <v>5E-05</v>
      </c>
      <c r="C46" s="2">
        <f t="shared" si="1"/>
        <v>169.70562748477138</v>
      </c>
      <c r="D46" s="2">
        <f t="shared" si="0"/>
        <v>981.1554817167718</v>
      </c>
      <c r="E46" s="2">
        <f t="shared" si="2"/>
        <v>654.1036544778478</v>
      </c>
    </row>
    <row r="47" spans="2:5" ht="12.75">
      <c r="B47" s="2">
        <v>1E-05</v>
      </c>
      <c r="C47" s="2">
        <f t="shared" si="1"/>
        <v>379.4733192202055</v>
      </c>
      <c r="D47" s="2">
        <f t="shared" si="0"/>
        <v>5627.31433871137</v>
      </c>
      <c r="E47" s="2">
        <f t="shared" si="2"/>
        <v>3751.5428924742464</v>
      </c>
    </row>
    <row r="48" spans="2:5" ht="12.75">
      <c r="B48" s="2">
        <v>5E-06</v>
      </c>
      <c r="C48" s="2">
        <f t="shared" si="1"/>
        <v>536.6563145999495</v>
      </c>
      <c r="D48" s="2">
        <f t="shared" si="0"/>
        <v>11939.788228145002</v>
      </c>
      <c r="E48" s="2">
        <f t="shared" si="2"/>
        <v>7959.858818763335</v>
      </c>
    </row>
    <row r="49" spans="2:5" ht="12.75">
      <c r="B49" s="2">
        <v>1E-06</v>
      </c>
      <c r="C49" s="2">
        <f t="shared" si="1"/>
        <v>1200</v>
      </c>
      <c r="D49" s="2">
        <f t="shared" si="0"/>
        <v>68479.40285657294</v>
      </c>
      <c r="E49" s="2">
        <f t="shared" si="2"/>
        <v>45652.93523771529</v>
      </c>
    </row>
    <row r="50" spans="2:5" ht="12.75">
      <c r="B50" s="2">
        <v>5E-07</v>
      </c>
      <c r="C50" s="2">
        <f t="shared" si="1"/>
        <v>1697.0562748477141</v>
      </c>
      <c r="D50" s="2">
        <f t="shared" si="0"/>
        <v>145296.58712552776</v>
      </c>
      <c r="E50" s="2">
        <f t="shared" si="2"/>
        <v>96864.3914170185</v>
      </c>
    </row>
    <row r="51" spans="2:5" ht="12.75">
      <c r="B51" s="2">
        <v>1E-07</v>
      </c>
      <c r="C51" s="2">
        <f t="shared" si="1"/>
        <v>3794.733192202055</v>
      </c>
      <c r="D51" s="2">
        <f t="shared" si="0"/>
        <v>833333.3333333343</v>
      </c>
      <c r="E51" s="2">
        <f t="shared" si="2"/>
        <v>555555.5555555562</v>
      </c>
    </row>
    <row r="52" spans="2:5" ht="12.75">
      <c r="B52" s="2">
        <v>5E-08</v>
      </c>
      <c r="C52" s="2">
        <f t="shared" si="1"/>
        <v>5366.563145999495</v>
      </c>
      <c r="D52" s="2">
        <f t="shared" si="0"/>
        <v>1768130.0394057313</v>
      </c>
      <c r="E52" s="2">
        <f t="shared" si="2"/>
        <v>1178753.3596038208</v>
      </c>
    </row>
    <row r="53" spans="2:5" ht="12.75">
      <c r="B53" s="2">
        <v>1E-08</v>
      </c>
      <c r="C53" s="2">
        <f t="shared" si="1"/>
        <v>11999.999999999998</v>
      </c>
      <c r="D53" s="2">
        <f t="shared" si="0"/>
        <v>10140924.357925937</v>
      </c>
      <c r="E53" s="2">
        <f t="shared" si="2"/>
        <v>6760616.238617291</v>
      </c>
    </row>
    <row r="54" spans="2:5" ht="12.75">
      <c r="B54" s="2">
        <v>5E-09</v>
      </c>
      <c r="C54" s="2">
        <f t="shared" si="1"/>
        <v>16970.56274847714</v>
      </c>
      <c r="D54" s="2">
        <f t="shared" si="0"/>
        <v>21516567.581508167</v>
      </c>
      <c r="E54" s="2">
        <f t="shared" si="2"/>
        <v>14344378.387672111</v>
      </c>
    </row>
    <row r="55" spans="2:5" ht="12.75">
      <c r="B55" s="2">
        <v>1E-09</v>
      </c>
      <c r="C55" s="2">
        <f t="shared" si="1"/>
        <v>37947.331922020545</v>
      </c>
      <c r="D55" s="2">
        <f t="shared" si="0"/>
        <v>123406016.19981079</v>
      </c>
      <c r="E55" s="2">
        <f t="shared" si="2"/>
        <v>82270677.46654053</v>
      </c>
    </row>
    <row r="56" spans="2:5" ht="12.75">
      <c r="B56" s="2">
        <v>5E-10</v>
      </c>
      <c r="C56" s="2">
        <f t="shared" si="1"/>
        <v>53665.63145999495</v>
      </c>
      <c r="D56" s="2">
        <f t="shared" si="0"/>
        <v>261837461.1435306</v>
      </c>
      <c r="E56" s="2">
        <f t="shared" si="2"/>
        <v>174558307.4290204</v>
      </c>
    </row>
    <row r="57" spans="2:5" ht="12.75">
      <c r="B57" s="2">
        <v>1E-10</v>
      </c>
      <c r="C57" s="2">
        <f t="shared" si="1"/>
        <v>119999.99999999999</v>
      </c>
      <c r="D57" s="2">
        <f t="shared" si="0"/>
        <v>1501741290.7143207</v>
      </c>
      <c r="E57" s="2">
        <f t="shared" si="2"/>
        <v>1001160860.4762138</v>
      </c>
    </row>
    <row r="58" spans="2:5" ht="12.75">
      <c r="B58" s="2">
        <v>5E-11</v>
      </c>
      <c r="C58" s="2">
        <f t="shared" si="1"/>
        <v>169705.6274847714</v>
      </c>
      <c r="D58" s="2">
        <f t="shared" si="0"/>
        <v>3186328665.0334954</v>
      </c>
      <c r="E58" s="2">
        <f t="shared" si="2"/>
        <v>2124219110.0223303</v>
      </c>
    </row>
    <row r="59" spans="2:5" ht="12.75">
      <c r="B59" s="2">
        <v>1E-11</v>
      </c>
      <c r="C59" s="2">
        <f t="shared" si="1"/>
        <v>379473.31922020554</v>
      </c>
      <c r="D59" s="2">
        <f t="shared" si="0"/>
        <v>18274853801.169632</v>
      </c>
      <c r="E59" s="2">
        <f t="shared" si="2"/>
        <v>12183235867.44642</v>
      </c>
    </row>
    <row r="61" spans="3:4" ht="12.75">
      <c r="C61" s="3" t="s">
        <v>5</v>
      </c>
      <c r="D61" s="3" t="s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B16" sqref="B16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6" ht="12.75">
      <c r="A6" t="s">
        <v>126</v>
      </c>
    </row>
    <row r="7" spans="2:9" ht="12.75">
      <c r="B7" s="6" t="s">
        <v>127</v>
      </c>
      <c r="G7" t="s">
        <v>128</v>
      </c>
      <c r="I7" s="3" t="s">
        <v>133</v>
      </c>
    </row>
    <row r="9" ht="12.75">
      <c r="A9" t="s">
        <v>129</v>
      </c>
    </row>
    <row r="10" spans="2:9" ht="12.75">
      <c r="B10" s="6" t="s">
        <v>135</v>
      </c>
      <c r="G10" t="s">
        <v>128</v>
      </c>
      <c r="I10" s="3" t="s">
        <v>134</v>
      </c>
    </row>
    <row r="11" spans="2:9" ht="12.75">
      <c r="B11" t="s">
        <v>137</v>
      </c>
      <c r="I11" s="3"/>
    </row>
    <row r="12" ht="12.75">
      <c r="I12" s="3"/>
    </row>
    <row r="13" ht="12.75">
      <c r="A13" t="s">
        <v>136</v>
      </c>
    </row>
    <row r="14" spans="2:9" ht="12.75">
      <c r="B14" t="s">
        <v>138</v>
      </c>
      <c r="I14" s="3" t="s">
        <v>141</v>
      </c>
    </row>
    <row r="15" ht="12.75">
      <c r="B15" t="s">
        <v>139</v>
      </c>
    </row>
    <row r="16" spans="2:9" ht="12.75">
      <c r="B16" s="6" t="s">
        <v>140</v>
      </c>
      <c r="I16" s="3" t="s">
        <v>144</v>
      </c>
    </row>
    <row r="17" ht="12.75">
      <c r="A17" t="s">
        <v>143</v>
      </c>
    </row>
    <row r="18" ht="12.75">
      <c r="B18" s="6" t="s">
        <v>142</v>
      </c>
    </row>
    <row r="20" ht="12.75">
      <c r="A20" t="s">
        <v>145</v>
      </c>
    </row>
    <row r="21" ht="12.75">
      <c r="B21" s="6" t="s">
        <v>140</v>
      </c>
    </row>
    <row r="23" ht="12.75">
      <c r="B23" t="s">
        <v>146</v>
      </c>
    </row>
    <row r="24" ht="12.75">
      <c r="B24" t="s">
        <v>147</v>
      </c>
    </row>
    <row r="25" ht="12.75">
      <c r="B25" t="s">
        <v>148</v>
      </c>
    </row>
    <row r="35" ht="12.75">
      <c r="B35" t="s">
        <v>119</v>
      </c>
    </row>
    <row r="36" ht="12.75">
      <c r="B36" t="s">
        <v>120</v>
      </c>
    </row>
    <row r="39" ht="12.75">
      <c r="B39" t="s">
        <v>16</v>
      </c>
    </row>
    <row r="40" spans="2:3" ht="12.75">
      <c r="B40" t="s">
        <v>17</v>
      </c>
      <c r="C40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2002-06-17T15:59:24Z</dcterms:created>
  <dcterms:modified xsi:type="dcterms:W3CDTF">2002-09-09T14:35:27Z</dcterms:modified>
  <cp:category/>
  <cp:version/>
  <cp:contentType/>
  <cp:contentStatus/>
</cp:coreProperties>
</file>